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W:\Oddělení přípravy staveb\43 - Rámcové smlouvy\2026\Havarijní oprava klimatizační jednotky č.300 na CDP v Přerově\odesláno na OVZ\"/>
    </mc:Choice>
  </mc:AlternateContent>
  <bookViews>
    <workbookView xWindow="0" yWindow="0" windowWidth="0" windowHeight="0"/>
  </bookViews>
  <sheets>
    <sheet name="Rekapitulace stavby" sheetId="1" r:id="rId1"/>
    <sheet name="SO 01 - CHLAZENÍ (KLIMATI..." sheetId="2" r:id="rId2"/>
    <sheet name="SO 02 - Připojení do syst..." sheetId="3" r:id="rId3"/>
    <sheet name="SO 03 - Ostatní elektromo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01 - CHLAZENÍ (KLIMATI...'!$C$120:$K$210</definedName>
    <definedName name="_xlnm.Print_Area" localSheetId="1">'SO 01 - CHLAZENÍ (KLIMATI...'!$C$4:$J$76,'SO 01 - CHLAZENÍ (KLIMATI...'!$C$82:$J$102,'SO 01 - CHLAZENÍ (KLIMATI...'!$C$108:$K$210</definedName>
    <definedName name="_xlnm.Print_Titles" localSheetId="1">'SO 01 - CHLAZENÍ (KLIMATI...'!$120:$120</definedName>
    <definedName name="_xlnm._FilterDatabase" localSheetId="2" hidden="1">'SO 02 - Připojení do syst...'!$C$118:$K$132</definedName>
    <definedName name="_xlnm.Print_Area" localSheetId="2">'SO 02 - Připojení do syst...'!$C$4:$J$76,'SO 02 - Připojení do syst...'!$C$82:$J$100,'SO 02 - Připojení do syst...'!$C$106:$K$132</definedName>
    <definedName name="_xlnm.Print_Titles" localSheetId="2">'SO 02 - Připojení do syst...'!$118:$118</definedName>
    <definedName name="_xlnm._FilterDatabase" localSheetId="3" hidden="1">'SO 03 - Ostatní elektromo...'!$C$117:$K$132</definedName>
    <definedName name="_xlnm.Print_Area" localSheetId="3">'SO 03 - Ostatní elektromo...'!$C$4:$J$76,'SO 03 - Ostatní elektromo...'!$C$82:$J$99,'SO 03 - Ostatní elektromo...'!$C$105:$K$132</definedName>
    <definedName name="_xlnm.Print_Titles" localSheetId="3">'SO 03 - Ostatní elektromo...'!$117:$117</definedName>
  </definedNames>
  <calcPr/>
</workbook>
</file>

<file path=xl/calcChain.xml><?xml version="1.0" encoding="utf-8"?>
<calcChain xmlns="http://schemas.openxmlformats.org/spreadsheetml/2006/main">
  <c i="4" l="1" r="T120"/>
  <c r="T119"/>
  <c r="T118"/>
  <c r="R120"/>
  <c r="R119"/>
  <c r="R118"/>
  <c r="P120"/>
  <c r="P119"/>
  <c r="P118"/>
  <c i="1" r="AU97"/>
  <c i="4" r="J37"/>
  <c r="J36"/>
  <c i="1" r="AY97"/>
  <c i="4" r="J35"/>
  <c i="1" r="AX97"/>
  <c i="4"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112"/>
  <c r="E7"/>
  <c r="E108"/>
  <c i="3" r="J37"/>
  <c r="J36"/>
  <c i="1" r="AY96"/>
  <c i="3" r="J35"/>
  <c i="1" r="AX96"/>
  <c i="3" r="BI131"/>
  <c r="BH131"/>
  <c r="BG131"/>
  <c r="BF131"/>
  <c r="T131"/>
  <c r="T130"/>
  <c r="R131"/>
  <c r="R130"/>
  <c r="P131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T120"/>
  <c r="R121"/>
  <c r="R120"/>
  <c r="P121"/>
  <c r="P120"/>
  <c r="F113"/>
  <c r="E111"/>
  <c r="F89"/>
  <c r="E87"/>
  <c r="J24"/>
  <c r="E24"/>
  <c r="J116"/>
  <c r="J23"/>
  <c r="J21"/>
  <c r="E21"/>
  <c r="J115"/>
  <c r="J20"/>
  <c r="J18"/>
  <c r="E18"/>
  <c r="F116"/>
  <c r="J17"/>
  <c r="J15"/>
  <c r="E15"/>
  <c r="F115"/>
  <c r="J14"/>
  <c r="J12"/>
  <c r="J113"/>
  <c r="E7"/>
  <c r="E109"/>
  <c i="2" r="J37"/>
  <c r="J36"/>
  <c i="1" r="AY95"/>
  <c i="2" r="J35"/>
  <c i="1" r="AX95"/>
  <c i="2"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5"/>
  <c r="E113"/>
  <c r="F89"/>
  <c r="E87"/>
  <c r="J24"/>
  <c r="E24"/>
  <c r="J92"/>
  <c r="J23"/>
  <c r="J21"/>
  <c r="E21"/>
  <c r="J117"/>
  <c r="J20"/>
  <c r="J18"/>
  <c r="E18"/>
  <c r="F92"/>
  <c r="J17"/>
  <c r="J15"/>
  <c r="E15"/>
  <c r="F91"/>
  <c r="J14"/>
  <c r="J12"/>
  <c r="J115"/>
  <c r="E7"/>
  <c r="E111"/>
  <c i="1" r="L90"/>
  <c r="AM90"/>
  <c r="AM89"/>
  <c r="L89"/>
  <c r="AM87"/>
  <c r="L87"/>
  <c r="L85"/>
  <c r="L84"/>
  <c i="2" r="BK201"/>
  <c r="BK196"/>
  <c r="BK193"/>
  <c r="BK186"/>
  <c r="BK166"/>
  <c i="4" r="BK129"/>
  <c r="BK121"/>
  <c i="3" r="F37"/>
  <c i="2" r="BK133"/>
  <c i="4" r="F34"/>
  <c i="2" r="BK209"/>
  <c r="J207"/>
  <c r="J184"/>
  <c r="J170"/>
  <c r="BK168"/>
  <c r="J161"/>
  <c r="J149"/>
  <c r="BK145"/>
  <c r="J131"/>
  <c r="BK129"/>
  <c r="J125"/>
  <c r="J123"/>
  <c i="4" r="F36"/>
  <c i="2" r="J168"/>
  <c r="J164"/>
  <c r="BK149"/>
  <c r="J145"/>
  <c r="J143"/>
  <c r="J127"/>
  <c r="BK125"/>
  <c i="3" r="BK131"/>
  <c r="BK128"/>
  <c r="J126"/>
  <c r="J124"/>
  <c r="BK121"/>
  <c i="2" r="J203"/>
  <c r="J188"/>
  <c r="J172"/>
  <c i="3" r="F36"/>
  <c i="2" r="BK164"/>
  <c r="J159"/>
  <c r="J157"/>
  <c r="BK155"/>
  <c r="BK139"/>
  <c r="BK207"/>
  <c r="J196"/>
  <c r="J186"/>
  <c r="BK184"/>
  <c r="BK178"/>
  <c i="4" r="J129"/>
  <c r="BK127"/>
  <c r="J127"/>
  <c r="BK125"/>
  <c r="J125"/>
  <c r="BK123"/>
  <c i="3" r="F34"/>
  <c i="2" r="BK143"/>
  <c r="J137"/>
  <c r="BK123"/>
  <c i="3" r="J131"/>
  <c r="J128"/>
  <c r="BK126"/>
  <c r="BK124"/>
  <c r="J121"/>
  <c i="2" r="J205"/>
  <c r="J193"/>
  <c r="J191"/>
  <c r="J180"/>
  <c r="BK176"/>
  <c r="BK157"/>
  <c r="BK151"/>
  <c r="BK147"/>
  <c r="J139"/>
  <c r="BK135"/>
  <c i="4" r="F37"/>
  <c i="2" r="BK198"/>
  <c r="BK191"/>
  <c r="BK188"/>
  <c r="J178"/>
  <c r="J176"/>
  <c r="BK174"/>
  <c r="J166"/>
  <c r="J147"/>
  <c i="4" r="J34"/>
  <c i="2" r="J209"/>
  <c r="J201"/>
  <c r="BK180"/>
  <c r="BK170"/>
  <c r="BK203"/>
  <c r="J174"/>
  <c r="BK172"/>
  <c r="BK161"/>
  <c r="J153"/>
  <c r="J151"/>
  <c r="BK141"/>
  <c r="J133"/>
  <c i="1" r="AS94"/>
  <c i="2" r="J141"/>
  <c r="J135"/>
  <c i="4" r="J131"/>
  <c r="J121"/>
  <c i="3" r="F35"/>
  <c i="2" r="J155"/>
  <c r="BK137"/>
  <c i="4" r="BK131"/>
  <c r="J123"/>
  <c i="3" r="J34"/>
  <c i="2" r="BK159"/>
  <c r="BK153"/>
  <c r="BK131"/>
  <c r="J129"/>
  <c r="BK127"/>
  <c i="4" r="F35"/>
  <c i="2" r="BK205"/>
  <c r="J198"/>
  <c l="1" r="BK122"/>
  <c r="J122"/>
  <c r="J97"/>
  <c r="R163"/>
  <c r="P195"/>
  <c r="BE155"/>
  <c i="3" r="BK123"/>
  <c r="J123"/>
  <c r="J98"/>
  <c i="2" r="BE168"/>
  <c i="3" r="P123"/>
  <c r="P119"/>
  <c i="1" r="AU96"/>
  <c i="3" r="T123"/>
  <c r="T119"/>
  <c i="2" r="P163"/>
  <c r="T190"/>
  <c r="T195"/>
  <c r="R122"/>
  <c r="R121"/>
  <c r="BK190"/>
  <c r="J190"/>
  <c r="J99"/>
  <c r="R195"/>
  <c r="P122"/>
  <c r="P121"/>
  <c i="1" r="AU95"/>
  <c i="2" r="R190"/>
  <c r="T163"/>
  <c r="BK195"/>
  <c r="J195"/>
  <c r="J100"/>
  <c r="BK200"/>
  <c r="J200"/>
  <c r="J101"/>
  <c r="P200"/>
  <c r="R200"/>
  <c r="T200"/>
  <c r="BE133"/>
  <c r="BE166"/>
  <c i="4" r="BK120"/>
  <c r="BK119"/>
  <c r="J119"/>
  <c r="J97"/>
  <c i="2" r="T122"/>
  <c r="T121"/>
  <c r="P190"/>
  <c r="BE129"/>
  <c i="3" r="R123"/>
  <c r="R119"/>
  <c i="2" r="BK163"/>
  <c r="J163"/>
  <c r="J98"/>
  <c r="BE186"/>
  <c r="F118"/>
  <c r="BE139"/>
  <c r="BE141"/>
  <c r="BE149"/>
  <c i="1" r="AW96"/>
  <c r="BA96"/>
  <c i="2" r="J89"/>
  <c r="F117"/>
  <c r="BE147"/>
  <c i="1" r="BD96"/>
  <c i="4" r="E85"/>
  <c r="J89"/>
  <c r="F91"/>
  <c r="J91"/>
  <c r="F92"/>
  <c r="J92"/>
  <c r="BE131"/>
  <c i="1" r="AW97"/>
  <c r="BA97"/>
  <c r="BB97"/>
  <c r="BC97"/>
  <c r="BD97"/>
  <c i="2" r="E85"/>
  <c r="J91"/>
  <c r="J118"/>
  <c r="BE135"/>
  <c r="BE198"/>
  <c r="BE164"/>
  <c r="BE174"/>
  <c r="BE184"/>
  <c r="BE193"/>
  <c r="BE153"/>
  <c r="BE180"/>
  <c r="BE161"/>
  <c r="BE201"/>
  <c r="BE203"/>
  <c i="3" r="E85"/>
  <c r="J89"/>
  <c r="J91"/>
  <c r="J92"/>
  <c r="BE124"/>
  <c r="BE126"/>
  <c r="BE128"/>
  <c r="BE131"/>
  <c i="2" r="BE125"/>
  <c r="BE127"/>
  <c i="3" r="BK130"/>
  <c r="J130"/>
  <c r="J99"/>
  <c i="4" r="BE123"/>
  <c r="BE125"/>
  <c i="2" r="BE170"/>
  <c r="BE209"/>
  <c r="BE131"/>
  <c r="BE143"/>
  <c r="BE145"/>
  <c i="1" r="BB96"/>
  <c i="2" r="BE196"/>
  <c i="3" r="F91"/>
  <c r="F92"/>
  <c r="BE121"/>
  <c i="2" r="BE137"/>
  <c r="BE151"/>
  <c r="BE159"/>
  <c r="BE157"/>
  <c r="BE178"/>
  <c r="BE205"/>
  <c r="BE207"/>
  <c r="BE123"/>
  <c i="1" r="BC96"/>
  <c i="3" r="BK120"/>
  <c r="BK119"/>
  <c r="J119"/>
  <c i="4" r="BE121"/>
  <c r="BE127"/>
  <c r="BE129"/>
  <c i="2" r="BE172"/>
  <c r="BE176"/>
  <c r="BE188"/>
  <c r="BE191"/>
  <c r="F35"/>
  <c i="1" r="BB95"/>
  <c i="2" r="J34"/>
  <c i="1" r="AW95"/>
  <c i="2" r="F36"/>
  <c i="1" r="BC95"/>
  <c i="2" r="F37"/>
  <c i="1" r="BD95"/>
  <c i="2" r="F34"/>
  <c i="1" r="BA95"/>
  <c i="3" r="J30"/>
  <c i="1" r="AG96"/>
  <c i="4" l="1" r="BK118"/>
  <c r="J118"/>
  <c r="J96"/>
  <c i="3" r="J96"/>
  <c r="J120"/>
  <c r="J97"/>
  <c i="4" r="J120"/>
  <c r="J98"/>
  <c i="2" r="BK121"/>
  <c r="J121"/>
  <c r="J96"/>
  <c i="1" r="BC94"/>
  <c r="AY94"/>
  <c i="3" r="J33"/>
  <c i="1" r="AV96"/>
  <c r="AT96"/>
  <c i="3" r="F33"/>
  <c i="1" r="AZ96"/>
  <c i="2" r="F33"/>
  <c i="1" r="AZ95"/>
  <c r="BA94"/>
  <c r="AW94"/>
  <c r="AK30"/>
  <c r="BD94"/>
  <c r="W33"/>
  <c i="4" r="J33"/>
  <c i="1" r="AV97"/>
  <c r="AT97"/>
  <c r="AU94"/>
  <c i="4" r="F33"/>
  <c i="1" r="AZ97"/>
  <c r="BB94"/>
  <c r="AX94"/>
  <c i="2" r="J33"/>
  <c i="1" r="AV95"/>
  <c r="AT95"/>
  <c i="3" l="1" r="J39"/>
  <c i="1" r="AN96"/>
  <c r="AZ94"/>
  <c r="AV94"/>
  <c r="AK29"/>
  <c r="W31"/>
  <c i="4" r="J30"/>
  <c i="1" r="AG97"/>
  <c r="AN97"/>
  <c r="W32"/>
  <c r="W30"/>
  <c i="2" r="J30"/>
  <c i="1" r="AG95"/>
  <c r="AN95"/>
  <c i="4" l="1" r="J39"/>
  <c i="2" r="J39"/>
  <c i="1" r="W29"/>
  <c r="AT94"/>
  <c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<sst xmlns="http://schemas.openxmlformats.org/spreadsheetml/2006/main">
  <si>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</si>
  <si>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</si>
  <si>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</si>
  <si>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</si>
  <si>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</si>
  <si>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{995d8ae5-4165-4634-a56c-d46391358a1a}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</si>
  <si>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</si>
  <si>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</si>
  <si>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</si>
  <si>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</si>
  <si>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</si>
  <si>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</si>
  <si>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</si>
  <si>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</si>
  <si>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05_2026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</si>
  <si>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</si>
  <si>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</si>
  <si>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Havarijní oprava klimatizačních jednotek řady 300 v objektu CDP Přerov</t>
  </si>
  <si>
    <t>KSO:</t>
  </si>
  <si>
    <t>CC-CZ:</t>
  </si>
  <si>
    <t>Místo:</t>
  </si>
  <si>
    <t xml:space="preserve"> </t>
  </si>
  <si>
    <t>Datum:</t>
  </si>
  <si>
    <t>12. 2. 2026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</si>
  <si>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</si>
  <si>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</si>
  <si>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</si>
  <si>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</si>
  <si>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</si>
  <si>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</si>
  <si>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</si>
  <si>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</si>
  <si>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</si>
  <si>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</si>
  <si>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</si>
  <si>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</si>
  <si>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</si>
  <si>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</si>
  <si>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</si>
  <si>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</si>
  <si>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</si>
  <si>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</si>
  <si>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</si>
  <si>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</si>
  <si>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</si>
  <si>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</si>
  <si>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</si>
  <si>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</si>
  <si>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</si>
  <si>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</si>
  <si>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</si>
  <si>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</si>
  <si>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</si>
  <si>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</si>
  <si>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</si>
  <si>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</si>
  <si>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</si>
  <si>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</si>
  <si>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</si>
  <si>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</si>
  <si>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</si>
  <si>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</si>
  <si>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</si>
  <si>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</si>
  <si>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</si>
  <si>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</si>
  <si>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</si>
  <si>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</si>
  <si>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</si>
  <si>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</si>
  <si>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</si>
  <si>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</si>
  <si>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</si>
  <si>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</si>
  <si>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</si>
  <si>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</si>
  <si>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</si>
  <si>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</si>
  <si>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</si>
  <si>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CHLAZENÍ (KLIMATIZACE)</t>
  </si>
  <si>
    <t>STA</t>
  </si>
  <si>
    <t>1</t>
  </si>
  <si>
    <t>{191c1b97-5bdb-4596-868b-643aeab6d8b6}</t>
  </si>
  <si>
    <t>2</t>
  </si>
  <si>
    <t>SO 02</t>
  </si>
  <si>
    <t>Připojení do systému MaR</t>
  </si>
  <si>
    <t>{cee4fc50-5fc3-4486-a8f2-c0a1b99acf77}</t>
  </si>
  <si>
    <t>SO 03</t>
  </si>
  <si>
    <t>Ostatní elektromontáže</t>
  </si>
  <si>
    <t>{7477a32d-0560-485e-a24a-6d5dfa1ad249}</t>
  </si>
  <si>
    <t>KRYCÍ LIST SOUPISU PRACÍ</t>
  </si>
  <si>
    <t>Objekt:</t>
  </si>
  <si>
    <t>SO 01 - CHLAZENÍ (KLIMATIZACE)</t>
  </si>
  <si>
    <t>REKAPITULACE ČLENĚNÍ SOUPISU PRACÍ</t>
  </si>
  <si>
    <t>Kód dílu - Popis</t>
  </si>
  <si>
    <t>Cena celkem [CZK]</t>
  </si>
  <si>
    <t>Náklady ze soupisu prací</t>
  </si>
  <si>
    <t>-1</t>
  </si>
  <si>
    <t>900-10 - Klimatizace, potrubí</t>
  </si>
  <si>
    <t>900-20 - Stavební práce - výpomoc:</t>
  </si>
  <si>
    <t>900-25 - HZS</t>
  </si>
  <si>
    <t>900-30 - Demontáže</t>
  </si>
  <si>
    <t>900-40 - Ostatní práce a specifikace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</si>
  <si>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</si>
  <si>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</si>
  <si>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</si>
  <si>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</si>
  <si>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</si>
  <si>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</si>
  <si>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</si>
  <si>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</si>
  <si>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</si>
  <si>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</si>
  <si>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</si>
  <si>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</si>
  <si>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</si>
  <si>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900-10</t>
  </si>
  <si>
    <t>Klimatizace, potrubí</t>
  </si>
  <si>
    <t>ROZPOCET</t>
  </si>
  <si>
    <t>K</t>
  </si>
  <si>
    <t>1.01</t>
  </si>
  <si>
    <t>Kompresor-kondenzátorová jednotka Qchl jmen=56,0kW, Qt jmen=55,8kW (při -15°C), el.p. 17,54kW/400V/50Hz EER 3,19, COP 4,19, SEER 8,42, SCOP 5,13</t>
  </si>
  <si>
    <t>ks</t>
  </si>
  <si>
    <t>4</t>
  </si>
  <si>
    <t>PP</t>
  </si>
  <si>
    <t>1.02</t>
  </si>
  <si>
    <t>Vnitřní klimatizační jednotka kazetová jednosměrná , Qchl=2,2kW, Qt=2,5kW, Qv=384až462m3/h, el.p.40W/230V/50Hz</t>
  </si>
  <si>
    <t>3</t>
  </si>
  <si>
    <t>Pol1</t>
  </si>
  <si>
    <t>Panel čelní dekorační</t>
  </si>
  <si>
    <t>6</t>
  </si>
  <si>
    <t>1.03</t>
  </si>
  <si>
    <t>Vnitřní klimatizační jednotka kazetová jednosměrná Qchl=3,6kW, Qt=4,0kW, Qv=492až600m3/h, el.p.40W/230V/50Hz</t>
  </si>
  <si>
    <t>8</t>
  </si>
  <si>
    <t>5</t>
  </si>
  <si>
    <t>Pol2</t>
  </si>
  <si>
    <t>Rozbočovač Multi V Plus ARBLN07121</t>
  </si>
  <si>
    <t>10</t>
  </si>
  <si>
    <t>1.04</t>
  </si>
  <si>
    <t xml:space="preserve">Dálkový kabelový ovladač  s češtinou na stěnu  vč. Kabelu 10m</t>
  </si>
  <si>
    <t>7</t>
  </si>
  <si>
    <t>1.05</t>
  </si>
  <si>
    <t>Brána Modbus RTU typ PMBUSB00A pro max 16 jednotek</t>
  </si>
  <si>
    <t>14</t>
  </si>
  <si>
    <t>1.06</t>
  </si>
  <si>
    <t>Gumový pás pod venkovní jednotku tl. 5mm - šířka 50mm</t>
  </si>
  <si>
    <t>bm</t>
  </si>
  <si>
    <t>16</t>
  </si>
  <si>
    <t>9</t>
  </si>
  <si>
    <t>2.01</t>
  </si>
  <si>
    <t>Potrubí z Cu pro vedení chladiva vč. izolace Armaflex a uchycení 6,4 mm</t>
  </si>
  <si>
    <t>18</t>
  </si>
  <si>
    <t>2.02</t>
  </si>
  <si>
    <t>Potrubí z Cu pro vedení chladiva vč. izolace Armaflex a uchycení 12,7 mm</t>
  </si>
  <si>
    <t>20</t>
  </si>
  <si>
    <t>11</t>
  </si>
  <si>
    <t>2.03</t>
  </si>
  <si>
    <t>Potrubí z Cu pro vedení chladiva vč. izolace Armaflex a uchycení 15,9 mm</t>
  </si>
  <si>
    <t>22</t>
  </si>
  <si>
    <t>2.04</t>
  </si>
  <si>
    <t>Potrubí z Cu pro vedení chladiva vč. izolace Armaflex a uchycení 28,6mm</t>
  </si>
  <si>
    <t>24</t>
  </si>
  <si>
    <t>13</t>
  </si>
  <si>
    <t>3.01</t>
  </si>
  <si>
    <t>Doplnění chladiva R410a (nutno přepočíst dle skutečných tras)</t>
  </si>
  <si>
    <t>kg</t>
  </si>
  <si>
    <t>26</t>
  </si>
  <si>
    <t>4.01</t>
  </si>
  <si>
    <t xml:space="preserve">Prodrátování ovládací kabeláží  - jednotky s venkovními jednotkami - 2 žilový kabel JYTY 2x1mm, ovladače s jednotkami vč. Eventtuální plastové lišty k ovladačům</t>
  </si>
  <si>
    <t>28</t>
  </si>
  <si>
    <t>15</t>
  </si>
  <si>
    <t>5.01</t>
  </si>
  <si>
    <t>Úprava ocelové pozink konstrukce pro montáž venkovní jednotky + krytování rozvodů chladiva</t>
  </si>
  <si>
    <t>30</t>
  </si>
  <si>
    <t>6.01</t>
  </si>
  <si>
    <t>Montáž VRV systému (vč. jeřábu)</t>
  </si>
  <si>
    <t>komp</t>
  </si>
  <si>
    <t>32</t>
  </si>
  <si>
    <t>17</t>
  </si>
  <si>
    <t>721174041</t>
  </si>
  <si>
    <t>Potrubí kanalizační z PP připojovací DN 32</t>
  </si>
  <si>
    <t>m</t>
  </si>
  <si>
    <t>CS ÚRS 2026 01</t>
  </si>
  <si>
    <t>34</t>
  </si>
  <si>
    <t>7.01</t>
  </si>
  <si>
    <t>Zprovoznění 19 ks KJ(uvedení do provozu) + technické zabezpečení stavby</t>
  </si>
  <si>
    <t>36</t>
  </si>
  <si>
    <t>19</t>
  </si>
  <si>
    <t>9.01</t>
  </si>
  <si>
    <t xml:space="preserve">Zkouška těsnosti do DN 125 + tlaková zkouška chladících rozvodů  dusíkem</t>
  </si>
  <si>
    <t>kpl</t>
  </si>
  <si>
    <t>38</t>
  </si>
  <si>
    <t>10.01</t>
  </si>
  <si>
    <t>Závěsový materiál na jednotku</t>
  </si>
  <si>
    <t>40</t>
  </si>
  <si>
    <t>900-20</t>
  </si>
  <si>
    <t>Stavební práce - výpomoc:</t>
  </si>
  <si>
    <t>949121113</t>
  </si>
  <si>
    <t>Montáž lešení lehkého kozového dílcového v přes 1,9 do 2,5 m</t>
  </si>
  <si>
    <t>sada</t>
  </si>
  <si>
    <t>42</t>
  </si>
  <si>
    <t>949121213</t>
  </si>
  <si>
    <t>Příplatek k lešení lehkému kozovému dílcovému v přes 1,9 do 2,5 m za každý den použití</t>
  </si>
  <si>
    <t>44</t>
  </si>
  <si>
    <t>23</t>
  </si>
  <si>
    <t>949121813</t>
  </si>
  <si>
    <t>Demontáž lešení lehkého kozového dílcového v přes 1,9 do 2,5 m</t>
  </si>
  <si>
    <t>46</t>
  </si>
  <si>
    <t>763131411</t>
  </si>
  <si>
    <t>SDK podhled desky 1xA 12,5 bez izolace dvouvrstvá spodní kce profil CD+UD</t>
  </si>
  <si>
    <t>m2</t>
  </si>
  <si>
    <t>48</t>
  </si>
  <si>
    <t>25</t>
  </si>
  <si>
    <t>763135811</t>
  </si>
  <si>
    <t>Demontáž podhledu sádrokartonového kazetového na roštu viditelném</t>
  </si>
  <si>
    <t>50</t>
  </si>
  <si>
    <t>767646410</t>
  </si>
  <si>
    <t>Montáž revizních dveří a dvířek jednokřídlových s rámem plochy do 0,25 m2</t>
  </si>
  <si>
    <t>kus</t>
  </si>
  <si>
    <t>52</t>
  </si>
  <si>
    <t>27</t>
  </si>
  <si>
    <t>M</t>
  </si>
  <si>
    <t>rd01</t>
  </si>
  <si>
    <t>Revizní dvířka plastová bílá 150x150mm</t>
  </si>
  <si>
    <t>54</t>
  </si>
  <si>
    <t>784171101</t>
  </si>
  <si>
    <t>Zakrytí vnitřních podlah včetně pozdějšího odkrytí</t>
  </si>
  <si>
    <t>56</t>
  </si>
  <si>
    <t>29</t>
  </si>
  <si>
    <t>28323156</t>
  </si>
  <si>
    <t>fólie pro malířské potřeby zakrývací tl 41µ 4x5m</t>
  </si>
  <si>
    <t>58</t>
  </si>
  <si>
    <t>VV</t>
  </si>
  <si>
    <t>87*1,05 "Přepočtené koeficientem množství</t>
  </si>
  <si>
    <t>Součet</t>
  </si>
  <si>
    <t>784181101</t>
  </si>
  <si>
    <t>Základní akrylátová jednonásobná bezbarvá penetrace podkladu v místnostech v do 3,80 m</t>
  </si>
  <si>
    <t>60</t>
  </si>
  <si>
    <t>31</t>
  </si>
  <si>
    <t>784211001</t>
  </si>
  <si>
    <t>Jednonásobné bílé malby ze směsí za mokra výborně oděruvzdorných v místnostech v do 3,80 m</t>
  </si>
  <si>
    <t>62</t>
  </si>
  <si>
    <t>784211041</t>
  </si>
  <si>
    <t>Příplatek k cenám 1x maleb ze směsí za mokra oděruvzdorných za provádění pl do 5 m2</t>
  </si>
  <si>
    <t>64</t>
  </si>
  <si>
    <t>900-25</t>
  </si>
  <si>
    <t>HZS</t>
  </si>
  <si>
    <t>33</t>
  </si>
  <si>
    <t>12.01</t>
  </si>
  <si>
    <t xml:space="preserve">HZS - odstranění drobných závad, zaregulování apod. Práce lze fakturovat dle skutečně odpracovaných hodin potvrzených v montážním  deníku</t>
  </si>
  <si>
    <t>hod.</t>
  </si>
  <si>
    <t>66</t>
  </si>
  <si>
    <t>13.01</t>
  </si>
  <si>
    <t>Zaregulování směru výdechů vzduchu</t>
  </si>
  <si>
    <t>68</t>
  </si>
  <si>
    <t>900-30</t>
  </si>
  <si>
    <t>Demontáže</t>
  </si>
  <si>
    <t>35</t>
  </si>
  <si>
    <t>14.01</t>
  </si>
  <si>
    <t xml:space="preserve">Demontáž dvou venkovních kompresorových jednotek na střeše - odborná demontáž (vč.  Odsátí chladiva, Cu potrubí, ovládacího kabelu, konzoly  a lišt), odvoz jednoteka a ekologická likvidace. Demotáž za použití jeřábu.</t>
  </si>
  <si>
    <t>kompl</t>
  </si>
  <si>
    <t>70</t>
  </si>
  <si>
    <t>14.02</t>
  </si>
  <si>
    <t xml:space="preserve">Demontáž vnitřních klimatizačních jednotkek  - odborná demontáž (vč. Ovladačů, odpojení od potrubí Cu, odpojení odvodu kondenzátu - obojí pro další využití), odvoz a  ekologická likvidace</t>
  </si>
  <si>
    <t>72</t>
  </si>
  <si>
    <t>900-40</t>
  </si>
  <si>
    <t>Ostatní práce a specifikace</t>
  </si>
  <si>
    <t>37</t>
  </si>
  <si>
    <t>x01</t>
  </si>
  <si>
    <t>Dopravné</t>
  </si>
  <si>
    <t>soubor</t>
  </si>
  <si>
    <t>74</t>
  </si>
  <si>
    <t>op</t>
  </si>
  <si>
    <t>Přesun hmot, odvoz suti do 10km a uložení na skládku</t>
  </si>
  <si>
    <t>76</t>
  </si>
  <si>
    <t>39</t>
  </si>
  <si>
    <t>11.09</t>
  </si>
  <si>
    <t>Transport a manipulace s klimatizačními jednotkami</t>
  </si>
  <si>
    <t>78</t>
  </si>
  <si>
    <t>15.01</t>
  </si>
  <si>
    <t>Projektová dokumentace pro provedení klimatizace</t>
  </si>
  <si>
    <t>80</t>
  </si>
  <si>
    <t>41</t>
  </si>
  <si>
    <t>16.01</t>
  </si>
  <si>
    <t>Studie část VZT</t>
  </si>
  <si>
    <t>82</t>
  </si>
  <si>
    <t>SO 02 - Připojení do systému MaR</t>
  </si>
  <si>
    <t>801-10 - HZS</t>
  </si>
  <si>
    <t>801-30 - Materiály</t>
  </si>
  <si>
    <t>801-40 - Ostatní práce a specifikace</t>
  </si>
  <si>
    <t>801-10</t>
  </si>
  <si>
    <t>HZS2232</t>
  </si>
  <si>
    <t>Hodinová zúčtovací sazba elektrikář odborný</t>
  </si>
  <si>
    <t>hod</t>
  </si>
  <si>
    <t>801-30</t>
  </si>
  <si>
    <t>Materiály</t>
  </si>
  <si>
    <t>mar05</t>
  </si>
  <si>
    <t>Komunikační kabel 485 - JYSTY 2x2x0,8</t>
  </si>
  <si>
    <t>mar06</t>
  </si>
  <si>
    <t>Plastová rozvodnice 32M včetně vyzbrojení</t>
  </si>
  <si>
    <t>mar07</t>
  </si>
  <si>
    <t>Pomocný montážní materiál</t>
  </si>
  <si>
    <t>801-40</t>
  </si>
  <si>
    <t>mar09</t>
  </si>
  <si>
    <t>Přesun materiálu a osob na staveniště</t>
  </si>
  <si>
    <t>SO 03 - Ostatní elektromontáže</t>
  </si>
  <si>
    <t>PSV - Práce a dodávky PSV</t>
  </si>
  <si>
    <t xml:space="preserve">    741 - Elektroinstalace - silnoproud</t>
  </si>
  <si>
    <t>PSV</t>
  </si>
  <si>
    <t>Práce a dodávky PSV</t>
  </si>
  <si>
    <t>741</t>
  </si>
  <si>
    <t>Elektroinstalace - silnoproud</t>
  </si>
  <si>
    <t>el01</t>
  </si>
  <si>
    <t>Dodávka a montáž kabeláže (elektro rozvodů)</t>
  </si>
  <si>
    <t>el02</t>
  </si>
  <si>
    <t>Stavební prostupy</t>
  </si>
  <si>
    <t>el03</t>
  </si>
  <si>
    <t>Projektová dokumentace</t>
  </si>
  <si>
    <t>el04</t>
  </si>
  <si>
    <t>Vydání průkazu způsobilosti pro funkční celek, provizorní stav</t>
  </si>
  <si>
    <t>el05</t>
  </si>
  <si>
    <t>Vyhotovení protokolu UTZ pro silnoproudé zařízení</t>
  </si>
  <si>
    <t>el06</t>
  </si>
  <si>
    <t>Vyhotovení výchozí revizní zprávy pro opravné práce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</si>
</sst>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4" fontId="10" fillId="0" borderId="20" xfId="0" applyNumberFormat="1" applyFont="1" applyBorder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jpg" /><Relationship Id="rId2" Type="http://schemas.openxmlformats.org/officeDocument/2006/relationships/image" Target="../media/image13.jpg" /><Relationship Id="rId3" Type="http://schemas.openxmlformats.org/officeDocument/2006/relationships/image" Target="../media/image14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107</xdr:row>
      <xdr:rowOff>0</xdr:rowOff>
    </xdr:from>
    <xdr:to>
      <xdr:col>9</xdr:col>
      <xdr:colOff>1216025</xdr:colOff>
      <xdr:row>111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105</xdr:row>
      <xdr:rowOff>0</xdr:rowOff>
    </xdr:from>
    <xdr:to>
      <xdr:col>9</xdr:col>
      <xdr:colOff>1216025</xdr:colOff>
      <xdr:row>109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225425</xdr:colOff>
      <xdr:row>104</xdr:row>
      <xdr:rowOff>0</xdr:rowOff>
    </xdr:from>
    <xdr:to>
      <xdr:col>9</xdr:col>
      <xdr:colOff>1216025</xdr:colOff>
      <xdr:row>108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05_2026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Havarijní oprava klimatizačních jednotek řady 300 v objektu CDP Přerov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12. 2. 2026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ROUND(SUM(AG95:AG97),2)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ROUND(SUM(AS95:AS97),2)</f>
        <v>0</v>
      </c>
      <c r="AT94" s="113">
        <f>ROUND(SUM(AV94:AW94),2)</f>
        <v>0</v>
      </c>
      <c r="AU94" s="114">
        <f>ROUND(SUM(AU95:AU97),5)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ROUND(SUM(AZ95:AZ97),2)</f>
        <v>0</v>
      </c>
      <c r="BA94" s="113">
        <f>ROUND(SUM(BA95:BA97),2)</f>
        <v>0</v>
      </c>
      <c r="BB94" s="113">
        <f>ROUND(SUM(BB95:BB97),2)</f>
        <v>0</v>
      </c>
      <c r="BC94" s="113">
        <f>ROUND(SUM(BC95:BC97),2)</f>
        <v>0</v>
      </c>
      <c r="BD94" s="115">
        <f>ROUND(SUM(BD95:BD97),2)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6.5" customHeight="1">
      <c r="A95" s="118" t="s">
        <v>77</v>
      </c>
      <c r="B95" s="119"/>
      <c r="C95" s="120"/>
      <c r="D95" s="121" t="s">
        <v>78</v>
      </c>
      <c r="E95" s="121"/>
      <c r="F95" s="121"/>
      <c r="G95" s="121"/>
      <c r="H95" s="121"/>
      <c r="I95" s="122"/>
      <c r="J95" s="121" t="s">
        <v>79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01 - CHLAZENÍ (KLIMATI...'!J30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'SO 01 - CHLAZENÍ (KLIMATI...'!P121</f>
        <v>0</v>
      </c>
      <c r="AV95" s="127">
        <f>'SO 01 - CHLAZENÍ (KLIMATI...'!J33</f>
        <v>0</v>
      </c>
      <c r="AW95" s="127">
        <f>'SO 01 - CHLAZENÍ (KLIMATI...'!J34</f>
        <v>0</v>
      </c>
      <c r="AX95" s="127">
        <f>'SO 01 - CHLAZENÍ (KLIMATI...'!J35</f>
        <v>0</v>
      </c>
      <c r="AY95" s="127">
        <f>'SO 01 - CHLAZENÍ (KLIMATI...'!J36</f>
        <v>0</v>
      </c>
      <c r="AZ95" s="127">
        <f>'SO 01 - CHLAZENÍ (KLIMATI...'!F33</f>
        <v>0</v>
      </c>
      <c r="BA95" s="127">
        <f>'SO 01 - CHLAZENÍ (KLIMATI...'!F34</f>
        <v>0</v>
      </c>
      <c r="BB95" s="127">
        <f>'SO 01 - CHLAZENÍ (KLIMATI...'!F35</f>
        <v>0</v>
      </c>
      <c r="BC95" s="127">
        <f>'SO 01 - CHLAZENÍ (KLIMATI...'!F36</f>
        <v>0</v>
      </c>
      <c r="BD95" s="129">
        <f>'SO 01 - CHLAZENÍ (KLIMATI...'!F37</f>
        <v>0</v>
      </c>
      <c r="BE95" s="7"/>
      <c r="BT95" s="130" t="s">
        <v>81</v>
      </c>
      <c r="BV95" s="130" t="s">
        <v>75</v>
      </c>
      <c r="BW95" s="130" t="s">
        <v>82</v>
      </c>
      <c r="BX95" s="130" t="s">
        <v>5</v>
      </c>
      <c r="CL95" s="130" t="s">
        <v>1</v>
      </c>
      <c r="CM95" s="130" t="s">
        <v>83</v>
      </c>
    </row>
    <row r="96" s="7" customFormat="1" ht="16.5" customHeight="1">
      <c r="A96" s="118" t="s">
        <v>77</v>
      </c>
      <c r="B96" s="119"/>
      <c r="C96" s="120"/>
      <c r="D96" s="121" t="s">
        <v>84</v>
      </c>
      <c r="E96" s="121"/>
      <c r="F96" s="121"/>
      <c r="G96" s="121"/>
      <c r="H96" s="121"/>
      <c r="I96" s="122"/>
      <c r="J96" s="121" t="s">
        <v>85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02 - Připojení do syst...'!J30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80</v>
      </c>
      <c r="AR96" s="125"/>
      <c r="AS96" s="126">
        <v>0</v>
      </c>
      <c r="AT96" s="127">
        <f>ROUND(SUM(AV96:AW96),2)</f>
        <v>0</v>
      </c>
      <c r="AU96" s="128">
        <f>'SO 02 - Připojení do syst...'!P119</f>
        <v>0</v>
      </c>
      <c r="AV96" s="127">
        <f>'SO 02 - Připojení do syst...'!J33</f>
        <v>0</v>
      </c>
      <c r="AW96" s="127">
        <f>'SO 02 - Připojení do syst...'!J34</f>
        <v>0</v>
      </c>
      <c r="AX96" s="127">
        <f>'SO 02 - Připojení do syst...'!J35</f>
        <v>0</v>
      </c>
      <c r="AY96" s="127">
        <f>'SO 02 - Připojení do syst...'!J36</f>
        <v>0</v>
      </c>
      <c r="AZ96" s="127">
        <f>'SO 02 - Připojení do syst...'!F33</f>
        <v>0</v>
      </c>
      <c r="BA96" s="127">
        <f>'SO 02 - Připojení do syst...'!F34</f>
        <v>0</v>
      </c>
      <c r="BB96" s="127">
        <f>'SO 02 - Připojení do syst...'!F35</f>
        <v>0</v>
      </c>
      <c r="BC96" s="127">
        <f>'SO 02 - Připojení do syst...'!F36</f>
        <v>0</v>
      </c>
      <c r="BD96" s="129">
        <f>'SO 02 - Připojení do syst...'!F37</f>
        <v>0</v>
      </c>
      <c r="BE96" s="7"/>
      <c r="BT96" s="130" t="s">
        <v>81</v>
      </c>
      <c r="BV96" s="130" t="s">
        <v>75</v>
      </c>
      <c r="BW96" s="130" t="s">
        <v>86</v>
      </c>
      <c r="BX96" s="130" t="s">
        <v>5</v>
      </c>
      <c r="CL96" s="130" t="s">
        <v>1</v>
      </c>
      <c r="CM96" s="130" t="s">
        <v>83</v>
      </c>
    </row>
    <row r="97" s="7" customFormat="1" ht="16.5" customHeight="1">
      <c r="A97" s="118" t="s">
        <v>77</v>
      </c>
      <c r="B97" s="119"/>
      <c r="C97" s="120"/>
      <c r="D97" s="121" t="s">
        <v>87</v>
      </c>
      <c r="E97" s="121"/>
      <c r="F97" s="121"/>
      <c r="G97" s="121"/>
      <c r="H97" s="121"/>
      <c r="I97" s="122"/>
      <c r="J97" s="121" t="s">
        <v>88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 03 - Ostatní elektromo...'!J30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80</v>
      </c>
      <c r="AR97" s="125"/>
      <c r="AS97" s="131">
        <v>0</v>
      </c>
      <c r="AT97" s="132">
        <f>ROUND(SUM(AV97:AW97),2)</f>
        <v>0</v>
      </c>
      <c r="AU97" s="133">
        <f>'SO 03 - Ostatní elektromo...'!P118</f>
        <v>0</v>
      </c>
      <c r="AV97" s="132">
        <f>'SO 03 - Ostatní elektromo...'!J33</f>
        <v>0</v>
      </c>
      <c r="AW97" s="132">
        <f>'SO 03 - Ostatní elektromo...'!J34</f>
        <v>0</v>
      </c>
      <c r="AX97" s="132">
        <f>'SO 03 - Ostatní elektromo...'!J35</f>
        <v>0</v>
      </c>
      <c r="AY97" s="132">
        <f>'SO 03 - Ostatní elektromo...'!J36</f>
        <v>0</v>
      </c>
      <c r="AZ97" s="132">
        <f>'SO 03 - Ostatní elektromo...'!F33</f>
        <v>0</v>
      </c>
      <c r="BA97" s="132">
        <f>'SO 03 - Ostatní elektromo...'!F34</f>
        <v>0</v>
      </c>
      <c r="BB97" s="132">
        <f>'SO 03 - Ostatní elektromo...'!F35</f>
        <v>0</v>
      </c>
      <c r="BC97" s="132">
        <f>'SO 03 - Ostatní elektromo...'!F36</f>
        <v>0</v>
      </c>
      <c r="BD97" s="134">
        <f>'SO 03 - Ostatní elektromo...'!F37</f>
        <v>0</v>
      </c>
      <c r="BE97" s="7"/>
      <c r="BT97" s="130" t="s">
        <v>81</v>
      </c>
      <c r="BV97" s="130" t="s">
        <v>75</v>
      </c>
      <c r="BW97" s="130" t="s">
        <v>89</v>
      </c>
      <c r="BX97" s="130" t="s">
        <v>5</v>
      </c>
      <c r="CL97" s="130" t="s">
        <v>1</v>
      </c>
      <c r="CM97" s="130" t="s">
        <v>83</v>
      </c>
    </row>
    <row r="98" s="2" customFormat="1" ht="30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sheetProtection sheet="1" formatColumns="0" formatRows="0" objects="1" scenarios="1" spinCount="100000" saltValue="+wMbVhBmx3XsD7JhfIoWjqma4E9ke5MtXScatQvIf2kyUuU5F3FLcLtzUXViqm3wN8tj353MoNrsn1NkyhEnyA==" hashValue="EGkpw5O/DOyG7EZMnj6hVsUVjGMusn8jznLPWRTwILPTxGyiLnV4Ka5Vn4VMXJFzKUoi6R7kJLRm7HH16J2inQ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1 - CHLAZENÍ (KLIMATI...'!C2" display="/"/>
    <hyperlink ref="A96" location="'SO 02 - Připojení do syst...'!C2" display="/"/>
    <hyperlink ref="A97" location="'SO 03 - Ostatní elektrom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Havarijní oprava klimatizačních jednotek řady 300 v objektu CDP Přerov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12. 2. 2026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ROUND((SUM(BE121:BE210)),  2)</f>
        <v>0</v>
      </c>
      <c r="G33" s="37"/>
      <c r="H33" s="37"/>
      <c r="I33" s="154">
        <v>0.20999999999999999</v>
      </c>
      <c r="J33" s="153">
        <f>ROUND(((SUM(BE121:BE210))*I33),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ROUND((SUM(BF121:BF210)),  2)</f>
        <v>0</v>
      </c>
      <c r="G34" s="37"/>
      <c r="H34" s="37"/>
      <c r="I34" s="154">
        <v>0.12</v>
      </c>
      <c r="J34" s="153">
        <f>ROUND(((SUM(BF121:BF210))*I34),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ROUND((SUM(BG121:BG210)),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ROUND((SUM(BH121:BH210)),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ROUND((SUM(BI121:BI210)),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Havarijní oprava klimatizačních jednotek řady 300 v objektu CDP Přerov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01 - CHLAZENÍ (KLIMATIZACE)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12. 2. 2026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96</v>
      </c>
      <c r="D96" s="39"/>
      <c r="E96" s="39"/>
      <c r="F96" s="39"/>
      <c r="G96" s="39"/>
      <c r="H96" s="39"/>
      <c r="I96" s="39"/>
      <c r="J96" s="109">
        <f>J121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97</v>
      </c>
    </row>
    <row r="97" s="9" customFormat="1" ht="24.96" customHeight="1">
      <c r="A97" s="9"/>
      <c r="B97" s="178"/>
      <c r="C97" s="179"/>
      <c r="D97" s="180" t="s">
        <v>98</v>
      </c>
      <c r="E97" s="181"/>
      <c r="F97" s="181"/>
      <c r="G97" s="181"/>
      <c r="H97" s="181"/>
      <c r="I97" s="181"/>
      <c r="J97" s="182">
        <f>J122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99</v>
      </c>
      <c r="E98" s="181"/>
      <c r="F98" s="181"/>
      <c r="G98" s="181"/>
      <c r="H98" s="181"/>
      <c r="I98" s="181"/>
      <c r="J98" s="182">
        <f>J163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100</v>
      </c>
      <c r="E99" s="181"/>
      <c r="F99" s="181"/>
      <c r="G99" s="181"/>
      <c r="H99" s="181"/>
      <c r="I99" s="181"/>
      <c r="J99" s="182">
        <f>J190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101</v>
      </c>
      <c r="E100" s="181"/>
      <c r="F100" s="181"/>
      <c r="G100" s="181"/>
      <c r="H100" s="181"/>
      <c r="I100" s="181"/>
      <c r="J100" s="182">
        <f>J195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8"/>
      <c r="C101" s="179"/>
      <c r="D101" s="180" t="s">
        <v>102</v>
      </c>
      <c r="E101" s="181"/>
      <c r="F101" s="181"/>
      <c r="G101" s="181"/>
      <c r="H101" s="181"/>
      <c r="I101" s="181"/>
      <c r="J101" s="182">
        <f>J200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103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6.25" customHeight="1">
      <c r="A111" s="37"/>
      <c r="B111" s="38"/>
      <c r="C111" s="39"/>
      <c r="D111" s="39"/>
      <c r="E111" s="173" t="str">
        <f>E7</f>
        <v>Havarijní oprava klimatizačních jednotek řady 300 v objektu CDP Přerov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91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75" t="str">
        <f>E9</f>
        <v>SO 01 - CHLAZENÍ (KLIMATIZACE)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9"/>
      <c r="E115" s="39"/>
      <c r="F115" s="26" t="str">
        <f>F12</f>
        <v xml:space="preserve"> </v>
      </c>
      <c r="G115" s="39"/>
      <c r="H115" s="39"/>
      <c r="I115" s="31" t="s">
        <v>22</v>
      </c>
      <c r="J115" s="78" t="str">
        <f>IF(J12="","",J12)</f>
        <v>12. 2. 2026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9"/>
      <c r="E117" s="39"/>
      <c r="F117" s="26" t="str">
        <f>E15</f>
        <v xml:space="preserve"> </v>
      </c>
      <c r="G117" s="39"/>
      <c r="H117" s="39"/>
      <c r="I117" s="31" t="s">
        <v>29</v>
      </c>
      <c r="J117" s="35" t="str">
        <f>E21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27</v>
      </c>
      <c r="D118" s="39"/>
      <c r="E118" s="39"/>
      <c r="F118" s="26" t="str">
        <f>IF(E18="","",E18)</f>
        <v>Vyplň údaj</v>
      </c>
      <c r="G118" s="39"/>
      <c r="H118" s="39"/>
      <c r="I118" s="31" t="s">
        <v>31</v>
      </c>
      <c r="J118" s="35" t="str">
        <f>E24</f>
        <v xml:space="preserve"> 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0" customFormat="1" ht="29.28" customHeight="1">
      <c r="A120" s="184"/>
      <c r="B120" s="185"/>
      <c r="C120" s="186" t="s">
        <v>104</v>
      </c>
      <c r="D120" s="187" t="s">
        <v>58</v>
      </c>
      <c r="E120" s="187" t="s">
        <v>54</v>
      </c>
      <c r="F120" s="187" t="s">
        <v>55</v>
      </c>
      <c r="G120" s="187" t="s">
        <v>105</v>
      </c>
      <c r="H120" s="187" t="s">
        <v>106</v>
      </c>
      <c r="I120" s="187" t="s">
        <v>107</v>
      </c>
      <c r="J120" s="187" t="s">
        <v>95</v>
      </c>
      <c r="K120" s="188" t="s">
        <v>108</v>
      </c>
      <c r="L120" s="189"/>
      <c r="M120" s="99" t="s">
        <v>1</v>
      </c>
      <c r="N120" s="100" t="s">
        <v>37</v>
      </c>
      <c r="O120" s="100" t="s">
        <v>109</v>
      </c>
      <c r="P120" s="100" t="s">
        <v>110</v>
      </c>
      <c r="Q120" s="100" t="s">
        <v>111</v>
      </c>
      <c r="R120" s="100" t="s">
        <v>112</v>
      </c>
      <c r="S120" s="100" t="s">
        <v>113</v>
      </c>
      <c r="T120" s="101" t="s">
        <v>114</v>
      </c>
      <c r="U120" s="184"/>
      <c r="V120" s="184"/>
      <c r="W120" s="184"/>
      <c r="X120" s="184"/>
      <c r="Y120" s="184"/>
      <c r="Z120" s="184"/>
      <c r="AA120" s="184"/>
      <c r="AB120" s="184"/>
      <c r="AC120" s="184"/>
      <c r="AD120" s="184"/>
      <c r="AE120" s="184"/>
    </row>
    <row r="121" s="2" customFormat="1" ht="22.8" customHeight="1">
      <c r="A121" s="37"/>
      <c r="B121" s="38"/>
      <c r="C121" s="106" t="s">
        <v>115</v>
      </c>
      <c r="D121" s="39"/>
      <c r="E121" s="39"/>
      <c r="F121" s="39"/>
      <c r="G121" s="39"/>
      <c r="H121" s="39"/>
      <c r="I121" s="39"/>
      <c r="J121" s="190">
        <f>BK121</f>
        <v>0</v>
      </c>
      <c r="K121" s="39"/>
      <c r="L121" s="43"/>
      <c r="M121" s="102"/>
      <c r="N121" s="191"/>
      <c r="O121" s="103"/>
      <c r="P121" s="192">
        <f>P122+P163+P190+P195+P200</f>
        <v>0</v>
      </c>
      <c r="Q121" s="103"/>
      <c r="R121" s="192">
        <f>R122+R163+R190+R195+R200</f>
        <v>0</v>
      </c>
      <c r="S121" s="103"/>
      <c r="T121" s="193">
        <f>T122+T163+T190+T195+T200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72</v>
      </c>
      <c r="AU121" s="16" t="s">
        <v>97</v>
      </c>
      <c r="BK121" s="194">
        <f>BK122+BK163+BK190+BK195+BK200</f>
        <v>0</v>
      </c>
    </row>
    <row r="122" s="11" customFormat="1" ht="25.92" customHeight="1">
      <c r="A122" s="11"/>
      <c r="B122" s="195"/>
      <c r="C122" s="196"/>
      <c r="D122" s="197" t="s">
        <v>72</v>
      </c>
      <c r="E122" s="198" t="s">
        <v>116</v>
      </c>
      <c r="F122" s="198" t="s">
        <v>117</v>
      </c>
      <c r="G122" s="196"/>
      <c r="H122" s="196"/>
      <c r="I122" s="199"/>
      <c r="J122" s="200">
        <f>BK122</f>
        <v>0</v>
      </c>
      <c r="K122" s="196"/>
      <c r="L122" s="201"/>
      <c r="M122" s="202"/>
      <c r="N122" s="203"/>
      <c r="O122" s="203"/>
      <c r="P122" s="204">
        <f>SUM(P123:P162)</f>
        <v>0</v>
      </c>
      <c r="Q122" s="203"/>
      <c r="R122" s="204">
        <f>SUM(R123:R162)</f>
        <v>0</v>
      </c>
      <c r="S122" s="203"/>
      <c r="T122" s="205">
        <f>SUM(T123:T162)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6" t="s">
        <v>81</v>
      </c>
      <c r="AT122" s="207" t="s">
        <v>72</v>
      </c>
      <c r="AU122" s="207" t="s">
        <v>73</v>
      </c>
      <c r="AY122" s="206" t="s">
        <v>118</v>
      </c>
      <c r="BK122" s="208">
        <f>SUM(BK123:BK162)</f>
        <v>0</v>
      </c>
    </row>
    <row r="123" s="2" customFormat="1" ht="49.05" customHeight="1">
      <c r="A123" s="37"/>
      <c r="B123" s="38"/>
      <c r="C123" s="209" t="s">
        <v>81</v>
      </c>
      <c r="D123" s="209" t="s">
        <v>119</v>
      </c>
      <c r="E123" s="210" t="s">
        <v>120</v>
      </c>
      <c r="F123" s="211" t="s">
        <v>121</v>
      </c>
      <c r="G123" s="212" t="s">
        <v>122</v>
      </c>
      <c r="H123" s="213">
        <v>1</v>
      </c>
      <c r="I123" s="214"/>
      <c r="J123" s="215">
        <f>ROUND(I123*H123,2)</f>
        <v>0</v>
      </c>
      <c r="K123" s="211" t="s">
        <v>1</v>
      </c>
      <c r="L123" s="43"/>
      <c r="M123" s="216" t="s">
        <v>1</v>
      </c>
      <c r="N123" s="217" t="s">
        <v>38</v>
      </c>
      <c r="O123" s="90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0" t="s">
        <v>123</v>
      </c>
      <c r="AT123" s="220" t="s">
        <v>119</v>
      </c>
      <c r="AU123" s="220" t="s">
        <v>81</v>
      </c>
      <c r="AY123" s="16" t="s">
        <v>118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6" t="s">
        <v>81</v>
      </c>
      <c r="BK123" s="221">
        <f>ROUND(I123*H123,2)</f>
        <v>0</v>
      </c>
      <c r="BL123" s="16" t="s">
        <v>123</v>
      </c>
      <c r="BM123" s="220" t="s">
        <v>83</v>
      </c>
    </row>
    <row r="124" s="2" customFormat="1">
      <c r="A124" s="37"/>
      <c r="B124" s="38"/>
      <c r="C124" s="39"/>
      <c r="D124" s="222" t="s">
        <v>124</v>
      </c>
      <c r="E124" s="39"/>
      <c r="F124" s="223" t="s">
        <v>121</v>
      </c>
      <c r="G124" s="39"/>
      <c r="H124" s="39"/>
      <c r="I124" s="224"/>
      <c r="J124" s="39"/>
      <c r="K124" s="39"/>
      <c r="L124" s="43"/>
      <c r="M124" s="225"/>
      <c r="N124" s="226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124</v>
      </c>
      <c r="AU124" s="16" t="s">
        <v>81</v>
      </c>
    </row>
    <row r="125" s="2" customFormat="1" ht="37.8" customHeight="1">
      <c r="A125" s="37"/>
      <c r="B125" s="38"/>
      <c r="C125" s="209" t="s">
        <v>83</v>
      </c>
      <c r="D125" s="209" t="s">
        <v>119</v>
      </c>
      <c r="E125" s="210" t="s">
        <v>125</v>
      </c>
      <c r="F125" s="211" t="s">
        <v>126</v>
      </c>
      <c r="G125" s="212" t="s">
        <v>122</v>
      </c>
      <c r="H125" s="213">
        <v>6</v>
      </c>
      <c r="I125" s="214"/>
      <c r="J125" s="215">
        <f>ROUND(I125*H125,2)</f>
        <v>0</v>
      </c>
      <c r="K125" s="211" t="s">
        <v>1</v>
      </c>
      <c r="L125" s="43"/>
      <c r="M125" s="216" t="s">
        <v>1</v>
      </c>
      <c r="N125" s="217" t="s">
        <v>38</v>
      </c>
      <c r="O125" s="90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0" t="s">
        <v>123</v>
      </c>
      <c r="AT125" s="220" t="s">
        <v>119</v>
      </c>
      <c r="AU125" s="220" t="s">
        <v>81</v>
      </c>
      <c r="AY125" s="16" t="s">
        <v>118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6" t="s">
        <v>81</v>
      </c>
      <c r="BK125" s="221">
        <f>ROUND(I125*H125,2)</f>
        <v>0</v>
      </c>
      <c r="BL125" s="16" t="s">
        <v>123</v>
      </c>
      <c r="BM125" s="220" t="s">
        <v>123</v>
      </c>
    </row>
    <row r="126" s="2" customFormat="1">
      <c r="A126" s="37"/>
      <c r="B126" s="38"/>
      <c r="C126" s="39"/>
      <c r="D126" s="222" t="s">
        <v>124</v>
      </c>
      <c r="E126" s="39"/>
      <c r="F126" s="223" t="s">
        <v>126</v>
      </c>
      <c r="G126" s="39"/>
      <c r="H126" s="39"/>
      <c r="I126" s="224"/>
      <c r="J126" s="39"/>
      <c r="K126" s="39"/>
      <c r="L126" s="43"/>
      <c r="M126" s="225"/>
      <c r="N126" s="226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124</v>
      </c>
      <c r="AU126" s="16" t="s">
        <v>81</v>
      </c>
    </row>
    <row r="127" s="2" customFormat="1" ht="16.5" customHeight="1">
      <c r="A127" s="37"/>
      <c r="B127" s="38"/>
      <c r="C127" s="209" t="s">
        <v>127</v>
      </c>
      <c r="D127" s="209" t="s">
        <v>119</v>
      </c>
      <c r="E127" s="210" t="s">
        <v>128</v>
      </c>
      <c r="F127" s="211" t="s">
        <v>129</v>
      </c>
      <c r="G127" s="212" t="s">
        <v>122</v>
      </c>
      <c r="H127" s="213">
        <v>18</v>
      </c>
      <c r="I127" s="214"/>
      <c r="J127" s="215">
        <f>ROUND(I127*H127,2)</f>
        <v>0</v>
      </c>
      <c r="K127" s="211" t="s">
        <v>1</v>
      </c>
      <c r="L127" s="43"/>
      <c r="M127" s="216" t="s">
        <v>1</v>
      </c>
      <c r="N127" s="217" t="s">
        <v>38</v>
      </c>
      <c r="O127" s="90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0" t="s">
        <v>123</v>
      </c>
      <c r="AT127" s="220" t="s">
        <v>119</v>
      </c>
      <c r="AU127" s="220" t="s">
        <v>81</v>
      </c>
      <c r="AY127" s="16" t="s">
        <v>118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6" t="s">
        <v>81</v>
      </c>
      <c r="BK127" s="221">
        <f>ROUND(I127*H127,2)</f>
        <v>0</v>
      </c>
      <c r="BL127" s="16" t="s">
        <v>123</v>
      </c>
      <c r="BM127" s="220" t="s">
        <v>130</v>
      </c>
    </row>
    <row r="128" s="2" customFormat="1">
      <c r="A128" s="37"/>
      <c r="B128" s="38"/>
      <c r="C128" s="39"/>
      <c r="D128" s="222" t="s">
        <v>124</v>
      </c>
      <c r="E128" s="39"/>
      <c r="F128" s="223" t="s">
        <v>129</v>
      </c>
      <c r="G128" s="39"/>
      <c r="H128" s="39"/>
      <c r="I128" s="224"/>
      <c r="J128" s="39"/>
      <c r="K128" s="39"/>
      <c r="L128" s="43"/>
      <c r="M128" s="225"/>
      <c r="N128" s="226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124</v>
      </c>
      <c r="AU128" s="16" t="s">
        <v>81</v>
      </c>
    </row>
    <row r="129" s="2" customFormat="1" ht="37.8" customHeight="1">
      <c r="A129" s="37"/>
      <c r="B129" s="38"/>
      <c r="C129" s="209" t="s">
        <v>123</v>
      </c>
      <c r="D129" s="209" t="s">
        <v>119</v>
      </c>
      <c r="E129" s="210" t="s">
        <v>131</v>
      </c>
      <c r="F129" s="211" t="s">
        <v>132</v>
      </c>
      <c r="G129" s="212" t="s">
        <v>122</v>
      </c>
      <c r="H129" s="213">
        <v>12</v>
      </c>
      <c r="I129" s="214"/>
      <c r="J129" s="215">
        <f>ROUND(I129*H129,2)</f>
        <v>0</v>
      </c>
      <c r="K129" s="211" t="s">
        <v>1</v>
      </c>
      <c r="L129" s="43"/>
      <c r="M129" s="216" t="s">
        <v>1</v>
      </c>
      <c r="N129" s="217" t="s">
        <v>38</v>
      </c>
      <c r="O129" s="90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0" t="s">
        <v>123</v>
      </c>
      <c r="AT129" s="220" t="s">
        <v>119</v>
      </c>
      <c r="AU129" s="220" t="s">
        <v>81</v>
      </c>
      <c r="AY129" s="16" t="s">
        <v>118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6" t="s">
        <v>81</v>
      </c>
      <c r="BK129" s="221">
        <f>ROUND(I129*H129,2)</f>
        <v>0</v>
      </c>
      <c r="BL129" s="16" t="s">
        <v>123</v>
      </c>
      <c r="BM129" s="220" t="s">
        <v>133</v>
      </c>
    </row>
    <row r="130" s="2" customFormat="1">
      <c r="A130" s="37"/>
      <c r="B130" s="38"/>
      <c r="C130" s="39"/>
      <c r="D130" s="222" t="s">
        <v>124</v>
      </c>
      <c r="E130" s="39"/>
      <c r="F130" s="223" t="s">
        <v>132</v>
      </c>
      <c r="G130" s="39"/>
      <c r="H130" s="39"/>
      <c r="I130" s="224"/>
      <c r="J130" s="39"/>
      <c r="K130" s="39"/>
      <c r="L130" s="43"/>
      <c r="M130" s="225"/>
      <c r="N130" s="226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124</v>
      </c>
      <c r="AU130" s="16" t="s">
        <v>81</v>
      </c>
    </row>
    <row r="131" s="2" customFormat="1" ht="16.5" customHeight="1">
      <c r="A131" s="37"/>
      <c r="B131" s="38"/>
      <c r="C131" s="209" t="s">
        <v>134</v>
      </c>
      <c r="D131" s="209" t="s">
        <v>119</v>
      </c>
      <c r="E131" s="210" t="s">
        <v>135</v>
      </c>
      <c r="F131" s="211" t="s">
        <v>136</v>
      </c>
      <c r="G131" s="212" t="s">
        <v>122</v>
      </c>
      <c r="H131" s="213">
        <v>1</v>
      </c>
      <c r="I131" s="214"/>
      <c r="J131" s="215">
        <f>ROUND(I131*H131,2)</f>
        <v>0</v>
      </c>
      <c r="K131" s="211" t="s">
        <v>1</v>
      </c>
      <c r="L131" s="43"/>
      <c r="M131" s="216" t="s">
        <v>1</v>
      </c>
      <c r="N131" s="217" t="s">
        <v>38</v>
      </c>
      <c r="O131" s="90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0" t="s">
        <v>123</v>
      </c>
      <c r="AT131" s="220" t="s">
        <v>119</v>
      </c>
      <c r="AU131" s="220" t="s">
        <v>81</v>
      </c>
      <c r="AY131" s="16" t="s">
        <v>118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6" t="s">
        <v>81</v>
      </c>
      <c r="BK131" s="221">
        <f>ROUND(I131*H131,2)</f>
        <v>0</v>
      </c>
      <c r="BL131" s="16" t="s">
        <v>123</v>
      </c>
      <c r="BM131" s="220" t="s">
        <v>137</v>
      </c>
    </row>
    <row r="132" s="2" customFormat="1">
      <c r="A132" s="37"/>
      <c r="B132" s="38"/>
      <c r="C132" s="39"/>
      <c r="D132" s="222" t="s">
        <v>124</v>
      </c>
      <c r="E132" s="39"/>
      <c r="F132" s="223" t="s">
        <v>136</v>
      </c>
      <c r="G132" s="39"/>
      <c r="H132" s="39"/>
      <c r="I132" s="224"/>
      <c r="J132" s="39"/>
      <c r="K132" s="39"/>
      <c r="L132" s="43"/>
      <c r="M132" s="225"/>
      <c r="N132" s="226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124</v>
      </c>
      <c r="AU132" s="16" t="s">
        <v>81</v>
      </c>
    </row>
    <row r="133" s="2" customFormat="1" ht="24.15" customHeight="1">
      <c r="A133" s="37"/>
      <c r="B133" s="38"/>
      <c r="C133" s="209" t="s">
        <v>130</v>
      </c>
      <c r="D133" s="209" t="s">
        <v>119</v>
      </c>
      <c r="E133" s="210" t="s">
        <v>138</v>
      </c>
      <c r="F133" s="211" t="s">
        <v>139</v>
      </c>
      <c r="G133" s="212" t="s">
        <v>122</v>
      </c>
      <c r="H133" s="213">
        <v>18</v>
      </c>
      <c r="I133" s="214"/>
      <c r="J133" s="215">
        <f>ROUND(I133*H133,2)</f>
        <v>0</v>
      </c>
      <c r="K133" s="211" t="s">
        <v>1</v>
      </c>
      <c r="L133" s="43"/>
      <c r="M133" s="216" t="s">
        <v>1</v>
      </c>
      <c r="N133" s="217" t="s">
        <v>38</v>
      </c>
      <c r="O133" s="90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0" t="s">
        <v>123</v>
      </c>
      <c r="AT133" s="220" t="s">
        <v>119</v>
      </c>
      <c r="AU133" s="220" t="s">
        <v>81</v>
      </c>
      <c r="AY133" s="16" t="s">
        <v>118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6" t="s">
        <v>81</v>
      </c>
      <c r="BK133" s="221">
        <f>ROUND(I133*H133,2)</f>
        <v>0</v>
      </c>
      <c r="BL133" s="16" t="s">
        <v>123</v>
      </c>
      <c r="BM133" s="220" t="s">
        <v>8</v>
      </c>
    </row>
    <row r="134" s="2" customFormat="1">
      <c r="A134" s="37"/>
      <c r="B134" s="38"/>
      <c r="C134" s="39"/>
      <c r="D134" s="222" t="s">
        <v>124</v>
      </c>
      <c r="E134" s="39"/>
      <c r="F134" s="223" t="s">
        <v>139</v>
      </c>
      <c r="G134" s="39"/>
      <c r="H134" s="39"/>
      <c r="I134" s="224"/>
      <c r="J134" s="39"/>
      <c r="K134" s="39"/>
      <c r="L134" s="43"/>
      <c r="M134" s="225"/>
      <c r="N134" s="226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124</v>
      </c>
      <c r="AU134" s="16" t="s">
        <v>81</v>
      </c>
    </row>
    <row r="135" s="2" customFormat="1" ht="24.15" customHeight="1">
      <c r="A135" s="37"/>
      <c r="B135" s="38"/>
      <c r="C135" s="209" t="s">
        <v>140</v>
      </c>
      <c r="D135" s="209" t="s">
        <v>119</v>
      </c>
      <c r="E135" s="210" t="s">
        <v>141</v>
      </c>
      <c r="F135" s="211" t="s">
        <v>142</v>
      </c>
      <c r="G135" s="212" t="s">
        <v>122</v>
      </c>
      <c r="H135" s="213">
        <v>2</v>
      </c>
      <c r="I135" s="214"/>
      <c r="J135" s="215">
        <f>ROUND(I135*H135,2)</f>
        <v>0</v>
      </c>
      <c r="K135" s="211" t="s">
        <v>1</v>
      </c>
      <c r="L135" s="43"/>
      <c r="M135" s="216" t="s">
        <v>1</v>
      </c>
      <c r="N135" s="217" t="s">
        <v>38</v>
      </c>
      <c r="O135" s="90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0" t="s">
        <v>123</v>
      </c>
      <c r="AT135" s="220" t="s">
        <v>119</v>
      </c>
      <c r="AU135" s="220" t="s">
        <v>81</v>
      </c>
      <c r="AY135" s="16" t="s">
        <v>118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6" t="s">
        <v>81</v>
      </c>
      <c r="BK135" s="221">
        <f>ROUND(I135*H135,2)</f>
        <v>0</v>
      </c>
      <c r="BL135" s="16" t="s">
        <v>123</v>
      </c>
      <c r="BM135" s="220" t="s">
        <v>143</v>
      </c>
    </row>
    <row r="136" s="2" customFormat="1">
      <c r="A136" s="37"/>
      <c r="B136" s="38"/>
      <c r="C136" s="39"/>
      <c r="D136" s="222" t="s">
        <v>124</v>
      </c>
      <c r="E136" s="39"/>
      <c r="F136" s="223" t="s">
        <v>142</v>
      </c>
      <c r="G136" s="39"/>
      <c r="H136" s="39"/>
      <c r="I136" s="224"/>
      <c r="J136" s="39"/>
      <c r="K136" s="39"/>
      <c r="L136" s="43"/>
      <c r="M136" s="225"/>
      <c r="N136" s="226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124</v>
      </c>
      <c r="AU136" s="16" t="s">
        <v>81</v>
      </c>
    </row>
    <row r="137" s="2" customFormat="1" ht="24.15" customHeight="1">
      <c r="A137" s="37"/>
      <c r="B137" s="38"/>
      <c r="C137" s="209" t="s">
        <v>133</v>
      </c>
      <c r="D137" s="209" t="s">
        <v>119</v>
      </c>
      <c r="E137" s="210" t="s">
        <v>144</v>
      </c>
      <c r="F137" s="211" t="s">
        <v>145</v>
      </c>
      <c r="G137" s="212" t="s">
        <v>146</v>
      </c>
      <c r="H137" s="213">
        <v>2.5</v>
      </c>
      <c r="I137" s="214"/>
      <c r="J137" s="215">
        <f>ROUND(I137*H137,2)</f>
        <v>0</v>
      </c>
      <c r="K137" s="211" t="s">
        <v>1</v>
      </c>
      <c r="L137" s="43"/>
      <c r="M137" s="216" t="s">
        <v>1</v>
      </c>
      <c r="N137" s="217" t="s">
        <v>38</v>
      </c>
      <c r="O137" s="90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0" t="s">
        <v>123</v>
      </c>
      <c r="AT137" s="220" t="s">
        <v>119</v>
      </c>
      <c r="AU137" s="220" t="s">
        <v>81</v>
      </c>
      <c r="AY137" s="16" t="s">
        <v>118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6" t="s">
        <v>81</v>
      </c>
      <c r="BK137" s="221">
        <f>ROUND(I137*H137,2)</f>
        <v>0</v>
      </c>
      <c r="BL137" s="16" t="s">
        <v>123</v>
      </c>
      <c r="BM137" s="220" t="s">
        <v>147</v>
      </c>
    </row>
    <row r="138" s="2" customFormat="1">
      <c r="A138" s="37"/>
      <c r="B138" s="38"/>
      <c r="C138" s="39"/>
      <c r="D138" s="222" t="s">
        <v>124</v>
      </c>
      <c r="E138" s="39"/>
      <c r="F138" s="223" t="s">
        <v>145</v>
      </c>
      <c r="G138" s="39"/>
      <c r="H138" s="39"/>
      <c r="I138" s="224"/>
      <c r="J138" s="39"/>
      <c r="K138" s="39"/>
      <c r="L138" s="43"/>
      <c r="M138" s="225"/>
      <c r="N138" s="226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124</v>
      </c>
      <c r="AU138" s="16" t="s">
        <v>81</v>
      </c>
    </row>
    <row r="139" s="2" customFormat="1" ht="24.15" customHeight="1">
      <c r="A139" s="37"/>
      <c r="B139" s="38"/>
      <c r="C139" s="209" t="s">
        <v>148</v>
      </c>
      <c r="D139" s="209" t="s">
        <v>119</v>
      </c>
      <c r="E139" s="210" t="s">
        <v>149</v>
      </c>
      <c r="F139" s="211" t="s">
        <v>150</v>
      </c>
      <c r="G139" s="212" t="s">
        <v>146</v>
      </c>
      <c r="H139" s="213">
        <v>22</v>
      </c>
      <c r="I139" s="214"/>
      <c r="J139" s="215">
        <f>ROUND(I139*H139,2)</f>
        <v>0</v>
      </c>
      <c r="K139" s="211" t="s">
        <v>1</v>
      </c>
      <c r="L139" s="43"/>
      <c r="M139" s="216" t="s">
        <v>1</v>
      </c>
      <c r="N139" s="217" t="s">
        <v>38</v>
      </c>
      <c r="O139" s="90"/>
      <c r="P139" s="218">
        <f>O139*H139</f>
        <v>0</v>
      </c>
      <c r="Q139" s="218">
        <v>0</v>
      </c>
      <c r="R139" s="218">
        <f>Q139*H139</f>
        <v>0</v>
      </c>
      <c r="S139" s="218">
        <v>0</v>
      </c>
      <c r="T139" s="21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0" t="s">
        <v>123</v>
      </c>
      <c r="AT139" s="220" t="s">
        <v>119</v>
      </c>
      <c r="AU139" s="220" t="s">
        <v>81</v>
      </c>
      <c r="AY139" s="16" t="s">
        <v>118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16" t="s">
        <v>81</v>
      </c>
      <c r="BK139" s="221">
        <f>ROUND(I139*H139,2)</f>
        <v>0</v>
      </c>
      <c r="BL139" s="16" t="s">
        <v>123</v>
      </c>
      <c r="BM139" s="220" t="s">
        <v>151</v>
      </c>
    </row>
    <row r="140" s="2" customFormat="1">
      <c r="A140" s="37"/>
      <c r="B140" s="38"/>
      <c r="C140" s="39"/>
      <c r="D140" s="222" t="s">
        <v>124</v>
      </c>
      <c r="E140" s="39"/>
      <c r="F140" s="223" t="s">
        <v>150</v>
      </c>
      <c r="G140" s="39"/>
      <c r="H140" s="39"/>
      <c r="I140" s="224"/>
      <c r="J140" s="39"/>
      <c r="K140" s="39"/>
      <c r="L140" s="43"/>
      <c r="M140" s="225"/>
      <c r="N140" s="226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124</v>
      </c>
      <c r="AU140" s="16" t="s">
        <v>81</v>
      </c>
    </row>
    <row r="141" s="2" customFormat="1" ht="24.15" customHeight="1">
      <c r="A141" s="37"/>
      <c r="B141" s="38"/>
      <c r="C141" s="209" t="s">
        <v>137</v>
      </c>
      <c r="D141" s="209" t="s">
        <v>119</v>
      </c>
      <c r="E141" s="210" t="s">
        <v>152</v>
      </c>
      <c r="F141" s="211" t="s">
        <v>153</v>
      </c>
      <c r="G141" s="212" t="s">
        <v>146</v>
      </c>
      <c r="H141" s="213">
        <v>22</v>
      </c>
      <c r="I141" s="214"/>
      <c r="J141" s="215">
        <f>ROUND(I141*H141,2)</f>
        <v>0</v>
      </c>
      <c r="K141" s="211" t="s">
        <v>1</v>
      </c>
      <c r="L141" s="43"/>
      <c r="M141" s="216" t="s">
        <v>1</v>
      </c>
      <c r="N141" s="217" t="s">
        <v>38</v>
      </c>
      <c r="O141" s="90"/>
      <c r="P141" s="218">
        <f>O141*H141</f>
        <v>0</v>
      </c>
      <c r="Q141" s="218">
        <v>0</v>
      </c>
      <c r="R141" s="218">
        <f>Q141*H141</f>
        <v>0</v>
      </c>
      <c r="S141" s="218">
        <v>0</v>
      </c>
      <c r="T141" s="21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0" t="s">
        <v>123</v>
      </c>
      <c r="AT141" s="220" t="s">
        <v>119</v>
      </c>
      <c r="AU141" s="220" t="s">
        <v>81</v>
      </c>
      <c r="AY141" s="16" t="s">
        <v>118</v>
      </c>
      <c r="BE141" s="221">
        <f>IF(N141="základní",J141,0)</f>
        <v>0</v>
      </c>
      <c r="BF141" s="221">
        <f>IF(N141="snížená",J141,0)</f>
        <v>0</v>
      </c>
      <c r="BG141" s="221">
        <f>IF(N141="zákl. přenesená",J141,0)</f>
        <v>0</v>
      </c>
      <c r="BH141" s="221">
        <f>IF(N141="sníž. přenesená",J141,0)</f>
        <v>0</v>
      </c>
      <c r="BI141" s="221">
        <f>IF(N141="nulová",J141,0)</f>
        <v>0</v>
      </c>
      <c r="BJ141" s="16" t="s">
        <v>81</v>
      </c>
      <c r="BK141" s="221">
        <f>ROUND(I141*H141,2)</f>
        <v>0</v>
      </c>
      <c r="BL141" s="16" t="s">
        <v>123</v>
      </c>
      <c r="BM141" s="220" t="s">
        <v>154</v>
      </c>
    </row>
    <row r="142" s="2" customFormat="1">
      <c r="A142" s="37"/>
      <c r="B142" s="38"/>
      <c r="C142" s="39"/>
      <c r="D142" s="222" t="s">
        <v>124</v>
      </c>
      <c r="E142" s="39"/>
      <c r="F142" s="223" t="s">
        <v>153</v>
      </c>
      <c r="G142" s="39"/>
      <c r="H142" s="39"/>
      <c r="I142" s="224"/>
      <c r="J142" s="39"/>
      <c r="K142" s="39"/>
      <c r="L142" s="43"/>
      <c r="M142" s="225"/>
      <c r="N142" s="226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124</v>
      </c>
      <c r="AU142" s="16" t="s">
        <v>81</v>
      </c>
    </row>
    <row r="143" s="2" customFormat="1" ht="24.15" customHeight="1">
      <c r="A143" s="37"/>
      <c r="B143" s="38"/>
      <c r="C143" s="209" t="s">
        <v>155</v>
      </c>
      <c r="D143" s="209" t="s">
        <v>119</v>
      </c>
      <c r="E143" s="210" t="s">
        <v>156</v>
      </c>
      <c r="F143" s="211" t="s">
        <v>157</v>
      </c>
      <c r="G143" s="212" t="s">
        <v>146</v>
      </c>
      <c r="H143" s="213">
        <v>6</v>
      </c>
      <c r="I143" s="214"/>
      <c r="J143" s="215">
        <f>ROUND(I143*H143,2)</f>
        <v>0</v>
      </c>
      <c r="K143" s="211" t="s">
        <v>1</v>
      </c>
      <c r="L143" s="43"/>
      <c r="M143" s="216" t="s">
        <v>1</v>
      </c>
      <c r="N143" s="217" t="s">
        <v>38</v>
      </c>
      <c r="O143" s="90"/>
      <c r="P143" s="218">
        <f>O143*H143</f>
        <v>0</v>
      </c>
      <c r="Q143" s="218">
        <v>0</v>
      </c>
      <c r="R143" s="218">
        <f>Q143*H143</f>
        <v>0</v>
      </c>
      <c r="S143" s="218">
        <v>0</v>
      </c>
      <c r="T143" s="21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0" t="s">
        <v>123</v>
      </c>
      <c r="AT143" s="220" t="s">
        <v>119</v>
      </c>
      <c r="AU143" s="220" t="s">
        <v>81</v>
      </c>
      <c r="AY143" s="16" t="s">
        <v>118</v>
      </c>
      <c r="BE143" s="221">
        <f>IF(N143="základní",J143,0)</f>
        <v>0</v>
      </c>
      <c r="BF143" s="221">
        <f>IF(N143="snížená",J143,0)</f>
        <v>0</v>
      </c>
      <c r="BG143" s="221">
        <f>IF(N143="zákl. přenesená",J143,0)</f>
        <v>0</v>
      </c>
      <c r="BH143" s="221">
        <f>IF(N143="sníž. přenesená",J143,0)</f>
        <v>0</v>
      </c>
      <c r="BI143" s="221">
        <f>IF(N143="nulová",J143,0)</f>
        <v>0</v>
      </c>
      <c r="BJ143" s="16" t="s">
        <v>81</v>
      </c>
      <c r="BK143" s="221">
        <f>ROUND(I143*H143,2)</f>
        <v>0</v>
      </c>
      <c r="BL143" s="16" t="s">
        <v>123</v>
      </c>
      <c r="BM143" s="220" t="s">
        <v>158</v>
      </c>
    </row>
    <row r="144" s="2" customFormat="1">
      <c r="A144" s="37"/>
      <c r="B144" s="38"/>
      <c r="C144" s="39"/>
      <c r="D144" s="222" t="s">
        <v>124</v>
      </c>
      <c r="E144" s="39"/>
      <c r="F144" s="223" t="s">
        <v>157</v>
      </c>
      <c r="G144" s="39"/>
      <c r="H144" s="39"/>
      <c r="I144" s="224"/>
      <c r="J144" s="39"/>
      <c r="K144" s="39"/>
      <c r="L144" s="43"/>
      <c r="M144" s="225"/>
      <c r="N144" s="226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124</v>
      </c>
      <c r="AU144" s="16" t="s">
        <v>81</v>
      </c>
    </row>
    <row r="145" s="2" customFormat="1" ht="24.15" customHeight="1">
      <c r="A145" s="37"/>
      <c r="B145" s="38"/>
      <c r="C145" s="209" t="s">
        <v>8</v>
      </c>
      <c r="D145" s="209" t="s">
        <v>119</v>
      </c>
      <c r="E145" s="210" t="s">
        <v>159</v>
      </c>
      <c r="F145" s="211" t="s">
        <v>160</v>
      </c>
      <c r="G145" s="212" t="s">
        <v>146</v>
      </c>
      <c r="H145" s="213">
        <v>6</v>
      </c>
      <c r="I145" s="214"/>
      <c r="J145" s="215">
        <f>ROUND(I145*H145,2)</f>
        <v>0</v>
      </c>
      <c r="K145" s="211" t="s">
        <v>1</v>
      </c>
      <c r="L145" s="43"/>
      <c r="M145" s="216" t="s">
        <v>1</v>
      </c>
      <c r="N145" s="217" t="s">
        <v>38</v>
      </c>
      <c r="O145" s="90"/>
      <c r="P145" s="218">
        <f>O145*H145</f>
        <v>0</v>
      </c>
      <c r="Q145" s="218">
        <v>0</v>
      </c>
      <c r="R145" s="218">
        <f>Q145*H145</f>
        <v>0</v>
      </c>
      <c r="S145" s="218">
        <v>0</v>
      </c>
      <c r="T145" s="21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0" t="s">
        <v>123</v>
      </c>
      <c r="AT145" s="220" t="s">
        <v>119</v>
      </c>
      <c r="AU145" s="220" t="s">
        <v>81</v>
      </c>
      <c r="AY145" s="16" t="s">
        <v>118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16" t="s">
        <v>81</v>
      </c>
      <c r="BK145" s="221">
        <f>ROUND(I145*H145,2)</f>
        <v>0</v>
      </c>
      <c r="BL145" s="16" t="s">
        <v>123</v>
      </c>
      <c r="BM145" s="220" t="s">
        <v>161</v>
      </c>
    </row>
    <row r="146" s="2" customFormat="1">
      <c r="A146" s="37"/>
      <c r="B146" s="38"/>
      <c r="C146" s="39"/>
      <c r="D146" s="222" t="s">
        <v>124</v>
      </c>
      <c r="E146" s="39"/>
      <c r="F146" s="223" t="s">
        <v>160</v>
      </c>
      <c r="G146" s="39"/>
      <c r="H146" s="39"/>
      <c r="I146" s="224"/>
      <c r="J146" s="39"/>
      <c r="K146" s="39"/>
      <c r="L146" s="43"/>
      <c r="M146" s="225"/>
      <c r="N146" s="226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124</v>
      </c>
      <c r="AU146" s="16" t="s">
        <v>81</v>
      </c>
    </row>
    <row r="147" s="2" customFormat="1" ht="24.15" customHeight="1">
      <c r="A147" s="37"/>
      <c r="B147" s="38"/>
      <c r="C147" s="209" t="s">
        <v>162</v>
      </c>
      <c r="D147" s="209" t="s">
        <v>119</v>
      </c>
      <c r="E147" s="210" t="s">
        <v>163</v>
      </c>
      <c r="F147" s="211" t="s">
        <v>164</v>
      </c>
      <c r="G147" s="212" t="s">
        <v>165</v>
      </c>
      <c r="H147" s="213">
        <v>24</v>
      </c>
      <c r="I147" s="214"/>
      <c r="J147" s="215">
        <f>ROUND(I147*H147,2)</f>
        <v>0</v>
      </c>
      <c r="K147" s="211" t="s">
        <v>1</v>
      </c>
      <c r="L147" s="43"/>
      <c r="M147" s="216" t="s">
        <v>1</v>
      </c>
      <c r="N147" s="217" t="s">
        <v>38</v>
      </c>
      <c r="O147" s="90"/>
      <c r="P147" s="218">
        <f>O147*H147</f>
        <v>0</v>
      </c>
      <c r="Q147" s="218">
        <v>0</v>
      </c>
      <c r="R147" s="218">
        <f>Q147*H147</f>
        <v>0</v>
      </c>
      <c r="S147" s="218">
        <v>0</v>
      </c>
      <c r="T147" s="21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0" t="s">
        <v>123</v>
      </c>
      <c r="AT147" s="220" t="s">
        <v>119</v>
      </c>
      <c r="AU147" s="220" t="s">
        <v>81</v>
      </c>
      <c r="AY147" s="16" t="s">
        <v>118</v>
      </c>
      <c r="BE147" s="221">
        <f>IF(N147="základní",J147,0)</f>
        <v>0</v>
      </c>
      <c r="BF147" s="221">
        <f>IF(N147="snížená",J147,0)</f>
        <v>0</v>
      </c>
      <c r="BG147" s="221">
        <f>IF(N147="zákl. přenesená",J147,0)</f>
        <v>0</v>
      </c>
      <c r="BH147" s="221">
        <f>IF(N147="sníž. přenesená",J147,0)</f>
        <v>0</v>
      </c>
      <c r="BI147" s="221">
        <f>IF(N147="nulová",J147,0)</f>
        <v>0</v>
      </c>
      <c r="BJ147" s="16" t="s">
        <v>81</v>
      </c>
      <c r="BK147" s="221">
        <f>ROUND(I147*H147,2)</f>
        <v>0</v>
      </c>
      <c r="BL147" s="16" t="s">
        <v>123</v>
      </c>
      <c r="BM147" s="220" t="s">
        <v>166</v>
      </c>
    </row>
    <row r="148" s="2" customFormat="1">
      <c r="A148" s="37"/>
      <c r="B148" s="38"/>
      <c r="C148" s="39"/>
      <c r="D148" s="222" t="s">
        <v>124</v>
      </c>
      <c r="E148" s="39"/>
      <c r="F148" s="223" t="s">
        <v>164</v>
      </c>
      <c r="G148" s="39"/>
      <c r="H148" s="39"/>
      <c r="I148" s="224"/>
      <c r="J148" s="39"/>
      <c r="K148" s="39"/>
      <c r="L148" s="43"/>
      <c r="M148" s="225"/>
      <c r="N148" s="226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124</v>
      </c>
      <c r="AU148" s="16" t="s">
        <v>81</v>
      </c>
    </row>
    <row r="149" s="2" customFormat="1" ht="44.25" customHeight="1">
      <c r="A149" s="37"/>
      <c r="B149" s="38"/>
      <c r="C149" s="209" t="s">
        <v>143</v>
      </c>
      <c r="D149" s="209" t="s">
        <v>119</v>
      </c>
      <c r="E149" s="210" t="s">
        <v>167</v>
      </c>
      <c r="F149" s="211" t="s">
        <v>168</v>
      </c>
      <c r="G149" s="212" t="s">
        <v>146</v>
      </c>
      <c r="H149" s="213">
        <v>30</v>
      </c>
      <c r="I149" s="214"/>
      <c r="J149" s="215">
        <f>ROUND(I149*H149,2)</f>
        <v>0</v>
      </c>
      <c r="K149" s="211" t="s">
        <v>1</v>
      </c>
      <c r="L149" s="43"/>
      <c r="M149" s="216" t="s">
        <v>1</v>
      </c>
      <c r="N149" s="217" t="s">
        <v>38</v>
      </c>
      <c r="O149" s="90"/>
      <c r="P149" s="218">
        <f>O149*H149</f>
        <v>0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0" t="s">
        <v>123</v>
      </c>
      <c r="AT149" s="220" t="s">
        <v>119</v>
      </c>
      <c r="AU149" s="220" t="s">
        <v>81</v>
      </c>
      <c r="AY149" s="16" t="s">
        <v>118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16" t="s">
        <v>81</v>
      </c>
      <c r="BK149" s="221">
        <f>ROUND(I149*H149,2)</f>
        <v>0</v>
      </c>
      <c r="BL149" s="16" t="s">
        <v>123</v>
      </c>
      <c r="BM149" s="220" t="s">
        <v>169</v>
      </c>
    </row>
    <row r="150" s="2" customFormat="1">
      <c r="A150" s="37"/>
      <c r="B150" s="38"/>
      <c r="C150" s="39"/>
      <c r="D150" s="222" t="s">
        <v>124</v>
      </c>
      <c r="E150" s="39"/>
      <c r="F150" s="223" t="s">
        <v>168</v>
      </c>
      <c r="G150" s="39"/>
      <c r="H150" s="39"/>
      <c r="I150" s="224"/>
      <c r="J150" s="39"/>
      <c r="K150" s="39"/>
      <c r="L150" s="43"/>
      <c r="M150" s="225"/>
      <c r="N150" s="226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124</v>
      </c>
      <c r="AU150" s="16" t="s">
        <v>81</v>
      </c>
    </row>
    <row r="151" s="2" customFormat="1" ht="24.15" customHeight="1">
      <c r="A151" s="37"/>
      <c r="B151" s="38"/>
      <c r="C151" s="209" t="s">
        <v>170</v>
      </c>
      <c r="D151" s="209" t="s">
        <v>119</v>
      </c>
      <c r="E151" s="210" t="s">
        <v>171</v>
      </c>
      <c r="F151" s="211" t="s">
        <v>172</v>
      </c>
      <c r="G151" s="212" t="s">
        <v>122</v>
      </c>
      <c r="H151" s="213">
        <v>1</v>
      </c>
      <c r="I151" s="214"/>
      <c r="J151" s="215">
        <f>ROUND(I151*H151,2)</f>
        <v>0</v>
      </c>
      <c r="K151" s="211" t="s">
        <v>1</v>
      </c>
      <c r="L151" s="43"/>
      <c r="M151" s="216" t="s">
        <v>1</v>
      </c>
      <c r="N151" s="217" t="s">
        <v>38</v>
      </c>
      <c r="O151" s="90"/>
      <c r="P151" s="218">
        <f>O151*H151</f>
        <v>0</v>
      </c>
      <c r="Q151" s="218">
        <v>0</v>
      </c>
      <c r="R151" s="218">
        <f>Q151*H151</f>
        <v>0</v>
      </c>
      <c r="S151" s="218">
        <v>0</v>
      </c>
      <c r="T151" s="21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0" t="s">
        <v>123</v>
      </c>
      <c r="AT151" s="220" t="s">
        <v>119</v>
      </c>
      <c r="AU151" s="220" t="s">
        <v>81</v>
      </c>
      <c r="AY151" s="16" t="s">
        <v>118</v>
      </c>
      <c r="BE151" s="221">
        <f>IF(N151="základní",J151,0)</f>
        <v>0</v>
      </c>
      <c r="BF151" s="221">
        <f>IF(N151="snížená",J151,0)</f>
        <v>0</v>
      </c>
      <c r="BG151" s="221">
        <f>IF(N151="zákl. přenesená",J151,0)</f>
        <v>0</v>
      </c>
      <c r="BH151" s="221">
        <f>IF(N151="sníž. přenesená",J151,0)</f>
        <v>0</v>
      </c>
      <c r="BI151" s="221">
        <f>IF(N151="nulová",J151,0)</f>
        <v>0</v>
      </c>
      <c r="BJ151" s="16" t="s">
        <v>81</v>
      </c>
      <c r="BK151" s="221">
        <f>ROUND(I151*H151,2)</f>
        <v>0</v>
      </c>
      <c r="BL151" s="16" t="s">
        <v>123</v>
      </c>
      <c r="BM151" s="220" t="s">
        <v>173</v>
      </c>
    </row>
    <row r="152" s="2" customFormat="1">
      <c r="A152" s="37"/>
      <c r="B152" s="38"/>
      <c r="C152" s="39"/>
      <c r="D152" s="222" t="s">
        <v>124</v>
      </c>
      <c r="E152" s="39"/>
      <c r="F152" s="223" t="s">
        <v>172</v>
      </c>
      <c r="G152" s="39"/>
      <c r="H152" s="39"/>
      <c r="I152" s="224"/>
      <c r="J152" s="39"/>
      <c r="K152" s="39"/>
      <c r="L152" s="43"/>
      <c r="M152" s="225"/>
      <c r="N152" s="226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124</v>
      </c>
      <c r="AU152" s="16" t="s">
        <v>81</v>
      </c>
    </row>
    <row r="153" s="2" customFormat="1" ht="16.5" customHeight="1">
      <c r="A153" s="37"/>
      <c r="B153" s="38"/>
      <c r="C153" s="209" t="s">
        <v>147</v>
      </c>
      <c r="D153" s="209" t="s">
        <v>119</v>
      </c>
      <c r="E153" s="210" t="s">
        <v>174</v>
      </c>
      <c r="F153" s="211" t="s">
        <v>175</v>
      </c>
      <c r="G153" s="212" t="s">
        <v>176</v>
      </c>
      <c r="H153" s="213">
        <v>1</v>
      </c>
      <c r="I153" s="214"/>
      <c r="J153" s="215">
        <f>ROUND(I153*H153,2)</f>
        <v>0</v>
      </c>
      <c r="K153" s="211" t="s">
        <v>1</v>
      </c>
      <c r="L153" s="43"/>
      <c r="M153" s="216" t="s">
        <v>1</v>
      </c>
      <c r="N153" s="217" t="s">
        <v>38</v>
      </c>
      <c r="O153" s="90"/>
      <c r="P153" s="218">
        <f>O153*H153</f>
        <v>0</v>
      </c>
      <c r="Q153" s="218">
        <v>0</v>
      </c>
      <c r="R153" s="218">
        <f>Q153*H153</f>
        <v>0</v>
      </c>
      <c r="S153" s="218">
        <v>0</v>
      </c>
      <c r="T153" s="21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0" t="s">
        <v>123</v>
      </c>
      <c r="AT153" s="220" t="s">
        <v>119</v>
      </c>
      <c r="AU153" s="220" t="s">
        <v>81</v>
      </c>
      <c r="AY153" s="16" t="s">
        <v>118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16" t="s">
        <v>81</v>
      </c>
      <c r="BK153" s="221">
        <f>ROUND(I153*H153,2)</f>
        <v>0</v>
      </c>
      <c r="BL153" s="16" t="s">
        <v>123</v>
      </c>
      <c r="BM153" s="220" t="s">
        <v>177</v>
      </c>
    </row>
    <row r="154" s="2" customFormat="1">
      <c r="A154" s="37"/>
      <c r="B154" s="38"/>
      <c r="C154" s="39"/>
      <c r="D154" s="222" t="s">
        <v>124</v>
      </c>
      <c r="E154" s="39"/>
      <c r="F154" s="223" t="s">
        <v>175</v>
      </c>
      <c r="G154" s="39"/>
      <c r="H154" s="39"/>
      <c r="I154" s="224"/>
      <c r="J154" s="39"/>
      <c r="K154" s="39"/>
      <c r="L154" s="43"/>
      <c r="M154" s="225"/>
      <c r="N154" s="226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124</v>
      </c>
      <c r="AU154" s="16" t="s">
        <v>81</v>
      </c>
    </row>
    <row r="155" s="2" customFormat="1" ht="16.5" customHeight="1">
      <c r="A155" s="37"/>
      <c r="B155" s="38"/>
      <c r="C155" s="209" t="s">
        <v>178</v>
      </c>
      <c r="D155" s="209" t="s">
        <v>119</v>
      </c>
      <c r="E155" s="210" t="s">
        <v>179</v>
      </c>
      <c r="F155" s="211" t="s">
        <v>180</v>
      </c>
      <c r="G155" s="212" t="s">
        <v>181</v>
      </c>
      <c r="H155" s="213">
        <v>22</v>
      </c>
      <c r="I155" s="214"/>
      <c r="J155" s="215">
        <f>ROUND(I155*H155,2)</f>
        <v>0</v>
      </c>
      <c r="K155" s="211" t="s">
        <v>182</v>
      </c>
      <c r="L155" s="43"/>
      <c r="M155" s="216" t="s">
        <v>1</v>
      </c>
      <c r="N155" s="217" t="s">
        <v>38</v>
      </c>
      <c r="O155" s="90"/>
      <c r="P155" s="218">
        <f>O155*H155</f>
        <v>0</v>
      </c>
      <c r="Q155" s="218">
        <v>0</v>
      </c>
      <c r="R155" s="218">
        <f>Q155*H155</f>
        <v>0</v>
      </c>
      <c r="S155" s="218">
        <v>0</v>
      </c>
      <c r="T155" s="21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0" t="s">
        <v>123</v>
      </c>
      <c r="AT155" s="220" t="s">
        <v>119</v>
      </c>
      <c r="AU155" s="220" t="s">
        <v>81</v>
      </c>
      <c r="AY155" s="16" t="s">
        <v>118</v>
      </c>
      <c r="BE155" s="221">
        <f>IF(N155="základní",J155,0)</f>
        <v>0</v>
      </c>
      <c r="BF155" s="221">
        <f>IF(N155="snížená",J155,0)</f>
        <v>0</v>
      </c>
      <c r="BG155" s="221">
        <f>IF(N155="zákl. přenesená",J155,0)</f>
        <v>0</v>
      </c>
      <c r="BH155" s="221">
        <f>IF(N155="sníž. přenesená",J155,0)</f>
        <v>0</v>
      </c>
      <c r="BI155" s="221">
        <f>IF(N155="nulová",J155,0)</f>
        <v>0</v>
      </c>
      <c r="BJ155" s="16" t="s">
        <v>81</v>
      </c>
      <c r="BK155" s="221">
        <f>ROUND(I155*H155,2)</f>
        <v>0</v>
      </c>
      <c r="BL155" s="16" t="s">
        <v>123</v>
      </c>
      <c r="BM155" s="220" t="s">
        <v>183</v>
      </c>
    </row>
    <row r="156" s="2" customFormat="1">
      <c r="A156" s="37"/>
      <c r="B156" s="38"/>
      <c r="C156" s="39"/>
      <c r="D156" s="222" t="s">
        <v>124</v>
      </c>
      <c r="E156" s="39"/>
      <c r="F156" s="223" t="s">
        <v>180</v>
      </c>
      <c r="G156" s="39"/>
      <c r="H156" s="39"/>
      <c r="I156" s="224"/>
      <c r="J156" s="39"/>
      <c r="K156" s="39"/>
      <c r="L156" s="43"/>
      <c r="M156" s="225"/>
      <c r="N156" s="226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124</v>
      </c>
      <c r="AU156" s="16" t="s">
        <v>81</v>
      </c>
    </row>
    <row r="157" s="2" customFormat="1" ht="24.15" customHeight="1">
      <c r="A157" s="37"/>
      <c r="B157" s="38"/>
      <c r="C157" s="209" t="s">
        <v>151</v>
      </c>
      <c r="D157" s="209" t="s">
        <v>119</v>
      </c>
      <c r="E157" s="210" t="s">
        <v>184</v>
      </c>
      <c r="F157" s="211" t="s">
        <v>185</v>
      </c>
      <c r="G157" s="212" t="s">
        <v>176</v>
      </c>
      <c r="H157" s="213">
        <v>1</v>
      </c>
      <c r="I157" s="214"/>
      <c r="J157" s="215">
        <f>ROUND(I157*H157,2)</f>
        <v>0</v>
      </c>
      <c r="K157" s="211" t="s">
        <v>1</v>
      </c>
      <c r="L157" s="43"/>
      <c r="M157" s="216" t="s">
        <v>1</v>
      </c>
      <c r="N157" s="217" t="s">
        <v>38</v>
      </c>
      <c r="O157" s="90"/>
      <c r="P157" s="218">
        <f>O157*H157</f>
        <v>0</v>
      </c>
      <c r="Q157" s="218">
        <v>0</v>
      </c>
      <c r="R157" s="218">
        <f>Q157*H157</f>
        <v>0</v>
      </c>
      <c r="S157" s="218">
        <v>0</v>
      </c>
      <c r="T157" s="21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0" t="s">
        <v>123</v>
      </c>
      <c r="AT157" s="220" t="s">
        <v>119</v>
      </c>
      <c r="AU157" s="220" t="s">
        <v>81</v>
      </c>
      <c r="AY157" s="16" t="s">
        <v>118</v>
      </c>
      <c r="BE157" s="221">
        <f>IF(N157="základní",J157,0)</f>
        <v>0</v>
      </c>
      <c r="BF157" s="221">
        <f>IF(N157="snížená",J157,0)</f>
        <v>0</v>
      </c>
      <c r="BG157" s="221">
        <f>IF(N157="zákl. přenesená",J157,0)</f>
        <v>0</v>
      </c>
      <c r="BH157" s="221">
        <f>IF(N157="sníž. přenesená",J157,0)</f>
        <v>0</v>
      </c>
      <c r="BI157" s="221">
        <f>IF(N157="nulová",J157,0)</f>
        <v>0</v>
      </c>
      <c r="BJ157" s="16" t="s">
        <v>81</v>
      </c>
      <c r="BK157" s="221">
        <f>ROUND(I157*H157,2)</f>
        <v>0</v>
      </c>
      <c r="BL157" s="16" t="s">
        <v>123</v>
      </c>
      <c r="BM157" s="220" t="s">
        <v>186</v>
      </c>
    </row>
    <row r="158" s="2" customFormat="1">
      <c r="A158" s="37"/>
      <c r="B158" s="38"/>
      <c r="C158" s="39"/>
      <c r="D158" s="222" t="s">
        <v>124</v>
      </c>
      <c r="E158" s="39"/>
      <c r="F158" s="223" t="s">
        <v>185</v>
      </c>
      <c r="G158" s="39"/>
      <c r="H158" s="39"/>
      <c r="I158" s="224"/>
      <c r="J158" s="39"/>
      <c r="K158" s="39"/>
      <c r="L158" s="43"/>
      <c r="M158" s="225"/>
      <c r="N158" s="226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124</v>
      </c>
      <c r="AU158" s="16" t="s">
        <v>81</v>
      </c>
    </row>
    <row r="159" s="2" customFormat="1" ht="24.15" customHeight="1">
      <c r="A159" s="37"/>
      <c r="B159" s="38"/>
      <c r="C159" s="209" t="s">
        <v>187</v>
      </c>
      <c r="D159" s="209" t="s">
        <v>119</v>
      </c>
      <c r="E159" s="210" t="s">
        <v>188</v>
      </c>
      <c r="F159" s="211" t="s">
        <v>189</v>
      </c>
      <c r="G159" s="212" t="s">
        <v>190</v>
      </c>
      <c r="H159" s="213">
        <v>1</v>
      </c>
      <c r="I159" s="214"/>
      <c r="J159" s="215">
        <f>ROUND(I159*H159,2)</f>
        <v>0</v>
      </c>
      <c r="K159" s="211" t="s">
        <v>1</v>
      </c>
      <c r="L159" s="43"/>
      <c r="M159" s="216" t="s">
        <v>1</v>
      </c>
      <c r="N159" s="217" t="s">
        <v>38</v>
      </c>
      <c r="O159" s="90"/>
      <c r="P159" s="218">
        <f>O159*H159</f>
        <v>0</v>
      </c>
      <c r="Q159" s="218">
        <v>0</v>
      </c>
      <c r="R159" s="218">
        <f>Q159*H159</f>
        <v>0</v>
      </c>
      <c r="S159" s="218">
        <v>0</v>
      </c>
      <c r="T159" s="21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0" t="s">
        <v>123</v>
      </c>
      <c r="AT159" s="220" t="s">
        <v>119</v>
      </c>
      <c r="AU159" s="220" t="s">
        <v>81</v>
      </c>
      <c r="AY159" s="16" t="s">
        <v>118</v>
      </c>
      <c r="BE159" s="221">
        <f>IF(N159="základní",J159,0)</f>
        <v>0</v>
      </c>
      <c r="BF159" s="221">
        <f>IF(N159="snížená",J159,0)</f>
        <v>0</v>
      </c>
      <c r="BG159" s="221">
        <f>IF(N159="zákl. přenesená",J159,0)</f>
        <v>0</v>
      </c>
      <c r="BH159" s="221">
        <f>IF(N159="sníž. přenesená",J159,0)</f>
        <v>0</v>
      </c>
      <c r="BI159" s="221">
        <f>IF(N159="nulová",J159,0)</f>
        <v>0</v>
      </c>
      <c r="BJ159" s="16" t="s">
        <v>81</v>
      </c>
      <c r="BK159" s="221">
        <f>ROUND(I159*H159,2)</f>
        <v>0</v>
      </c>
      <c r="BL159" s="16" t="s">
        <v>123</v>
      </c>
      <c r="BM159" s="220" t="s">
        <v>191</v>
      </c>
    </row>
    <row r="160" s="2" customFormat="1">
      <c r="A160" s="37"/>
      <c r="B160" s="38"/>
      <c r="C160" s="39"/>
      <c r="D160" s="222" t="s">
        <v>124</v>
      </c>
      <c r="E160" s="39"/>
      <c r="F160" s="223" t="s">
        <v>189</v>
      </c>
      <c r="G160" s="39"/>
      <c r="H160" s="39"/>
      <c r="I160" s="224"/>
      <c r="J160" s="39"/>
      <c r="K160" s="39"/>
      <c r="L160" s="43"/>
      <c r="M160" s="225"/>
      <c r="N160" s="226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124</v>
      </c>
      <c r="AU160" s="16" t="s">
        <v>81</v>
      </c>
    </row>
    <row r="161" s="2" customFormat="1" ht="16.5" customHeight="1">
      <c r="A161" s="37"/>
      <c r="B161" s="38"/>
      <c r="C161" s="209" t="s">
        <v>154</v>
      </c>
      <c r="D161" s="209" t="s">
        <v>119</v>
      </c>
      <c r="E161" s="210" t="s">
        <v>192</v>
      </c>
      <c r="F161" s="211" t="s">
        <v>193</v>
      </c>
      <c r="G161" s="212" t="s">
        <v>122</v>
      </c>
      <c r="H161" s="213">
        <v>19</v>
      </c>
      <c r="I161" s="214"/>
      <c r="J161" s="215">
        <f>ROUND(I161*H161,2)</f>
        <v>0</v>
      </c>
      <c r="K161" s="211" t="s">
        <v>1</v>
      </c>
      <c r="L161" s="43"/>
      <c r="M161" s="216" t="s">
        <v>1</v>
      </c>
      <c r="N161" s="217" t="s">
        <v>38</v>
      </c>
      <c r="O161" s="90"/>
      <c r="P161" s="218">
        <f>O161*H161</f>
        <v>0</v>
      </c>
      <c r="Q161" s="218">
        <v>0</v>
      </c>
      <c r="R161" s="218">
        <f>Q161*H161</f>
        <v>0</v>
      </c>
      <c r="S161" s="218">
        <v>0</v>
      </c>
      <c r="T161" s="21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0" t="s">
        <v>123</v>
      </c>
      <c r="AT161" s="220" t="s">
        <v>119</v>
      </c>
      <c r="AU161" s="220" t="s">
        <v>81</v>
      </c>
      <c r="AY161" s="16" t="s">
        <v>118</v>
      </c>
      <c r="BE161" s="221">
        <f>IF(N161="základní",J161,0)</f>
        <v>0</v>
      </c>
      <c r="BF161" s="221">
        <f>IF(N161="snížená",J161,0)</f>
        <v>0</v>
      </c>
      <c r="BG161" s="221">
        <f>IF(N161="zákl. přenesená",J161,0)</f>
        <v>0</v>
      </c>
      <c r="BH161" s="221">
        <f>IF(N161="sníž. přenesená",J161,0)</f>
        <v>0</v>
      </c>
      <c r="BI161" s="221">
        <f>IF(N161="nulová",J161,0)</f>
        <v>0</v>
      </c>
      <c r="BJ161" s="16" t="s">
        <v>81</v>
      </c>
      <c r="BK161" s="221">
        <f>ROUND(I161*H161,2)</f>
        <v>0</v>
      </c>
      <c r="BL161" s="16" t="s">
        <v>123</v>
      </c>
      <c r="BM161" s="220" t="s">
        <v>194</v>
      </c>
    </row>
    <row r="162" s="2" customFormat="1">
      <c r="A162" s="37"/>
      <c r="B162" s="38"/>
      <c r="C162" s="39"/>
      <c r="D162" s="222" t="s">
        <v>124</v>
      </c>
      <c r="E162" s="39"/>
      <c r="F162" s="223" t="s">
        <v>193</v>
      </c>
      <c r="G162" s="39"/>
      <c r="H162" s="39"/>
      <c r="I162" s="224"/>
      <c r="J162" s="39"/>
      <c r="K162" s="39"/>
      <c r="L162" s="43"/>
      <c r="M162" s="225"/>
      <c r="N162" s="226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124</v>
      </c>
      <c r="AU162" s="16" t="s">
        <v>81</v>
      </c>
    </row>
    <row r="163" s="11" customFormat="1" ht="25.92" customHeight="1">
      <c r="A163" s="11"/>
      <c r="B163" s="195"/>
      <c r="C163" s="196"/>
      <c r="D163" s="197" t="s">
        <v>72</v>
      </c>
      <c r="E163" s="198" t="s">
        <v>195</v>
      </c>
      <c r="F163" s="198" t="s">
        <v>196</v>
      </c>
      <c r="G163" s="196"/>
      <c r="H163" s="196"/>
      <c r="I163" s="199"/>
      <c r="J163" s="200">
        <f>BK163</f>
        <v>0</v>
      </c>
      <c r="K163" s="196"/>
      <c r="L163" s="201"/>
      <c r="M163" s="202"/>
      <c r="N163" s="203"/>
      <c r="O163" s="203"/>
      <c r="P163" s="204">
        <f>SUM(P164:P189)</f>
        <v>0</v>
      </c>
      <c r="Q163" s="203"/>
      <c r="R163" s="204">
        <f>SUM(R164:R189)</f>
        <v>0</v>
      </c>
      <c r="S163" s="203"/>
      <c r="T163" s="205">
        <f>SUM(T164:T189)</f>
        <v>0</v>
      </c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R163" s="206" t="s">
        <v>81</v>
      </c>
      <c r="AT163" s="207" t="s">
        <v>72</v>
      </c>
      <c r="AU163" s="207" t="s">
        <v>73</v>
      </c>
      <c r="AY163" s="206" t="s">
        <v>118</v>
      </c>
      <c r="BK163" s="208">
        <f>SUM(BK164:BK189)</f>
        <v>0</v>
      </c>
    </row>
    <row r="164" s="2" customFormat="1" ht="24.15" customHeight="1">
      <c r="A164" s="37"/>
      <c r="B164" s="38"/>
      <c r="C164" s="209" t="s">
        <v>7</v>
      </c>
      <c r="D164" s="209" t="s">
        <v>119</v>
      </c>
      <c r="E164" s="210" t="s">
        <v>197</v>
      </c>
      <c r="F164" s="211" t="s">
        <v>198</v>
      </c>
      <c r="G164" s="212" t="s">
        <v>199</v>
      </c>
      <c r="H164" s="213">
        <v>9</v>
      </c>
      <c r="I164" s="214"/>
      <c r="J164" s="215">
        <f>ROUND(I164*H164,2)</f>
        <v>0</v>
      </c>
      <c r="K164" s="211" t="s">
        <v>182</v>
      </c>
      <c r="L164" s="43"/>
      <c r="M164" s="216" t="s">
        <v>1</v>
      </c>
      <c r="N164" s="217" t="s">
        <v>38</v>
      </c>
      <c r="O164" s="90"/>
      <c r="P164" s="218">
        <f>O164*H164</f>
        <v>0</v>
      </c>
      <c r="Q164" s="218">
        <v>0</v>
      </c>
      <c r="R164" s="218">
        <f>Q164*H164</f>
        <v>0</v>
      </c>
      <c r="S164" s="218">
        <v>0</v>
      </c>
      <c r="T164" s="21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0" t="s">
        <v>123</v>
      </c>
      <c r="AT164" s="220" t="s">
        <v>119</v>
      </c>
      <c r="AU164" s="220" t="s">
        <v>81</v>
      </c>
      <c r="AY164" s="16" t="s">
        <v>118</v>
      </c>
      <c r="BE164" s="221">
        <f>IF(N164="základní",J164,0)</f>
        <v>0</v>
      </c>
      <c r="BF164" s="221">
        <f>IF(N164="snížená",J164,0)</f>
        <v>0</v>
      </c>
      <c r="BG164" s="221">
        <f>IF(N164="zákl. přenesená",J164,0)</f>
        <v>0</v>
      </c>
      <c r="BH164" s="221">
        <f>IF(N164="sníž. přenesená",J164,0)</f>
        <v>0</v>
      </c>
      <c r="BI164" s="221">
        <f>IF(N164="nulová",J164,0)</f>
        <v>0</v>
      </c>
      <c r="BJ164" s="16" t="s">
        <v>81</v>
      </c>
      <c r="BK164" s="221">
        <f>ROUND(I164*H164,2)</f>
        <v>0</v>
      </c>
      <c r="BL164" s="16" t="s">
        <v>123</v>
      </c>
      <c r="BM164" s="220" t="s">
        <v>200</v>
      </c>
    </row>
    <row r="165" s="2" customFormat="1">
      <c r="A165" s="37"/>
      <c r="B165" s="38"/>
      <c r="C165" s="39"/>
      <c r="D165" s="222" t="s">
        <v>124</v>
      </c>
      <c r="E165" s="39"/>
      <c r="F165" s="223" t="s">
        <v>198</v>
      </c>
      <c r="G165" s="39"/>
      <c r="H165" s="39"/>
      <c r="I165" s="224"/>
      <c r="J165" s="39"/>
      <c r="K165" s="39"/>
      <c r="L165" s="43"/>
      <c r="M165" s="225"/>
      <c r="N165" s="226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124</v>
      </c>
      <c r="AU165" s="16" t="s">
        <v>81</v>
      </c>
    </row>
    <row r="166" s="2" customFormat="1" ht="24.15" customHeight="1">
      <c r="A166" s="37"/>
      <c r="B166" s="38"/>
      <c r="C166" s="209" t="s">
        <v>158</v>
      </c>
      <c r="D166" s="209" t="s">
        <v>119</v>
      </c>
      <c r="E166" s="210" t="s">
        <v>201</v>
      </c>
      <c r="F166" s="211" t="s">
        <v>202</v>
      </c>
      <c r="G166" s="212" t="s">
        <v>199</v>
      </c>
      <c r="H166" s="213">
        <v>9</v>
      </c>
      <c r="I166" s="214"/>
      <c r="J166" s="215">
        <f>ROUND(I166*H166,2)</f>
        <v>0</v>
      </c>
      <c r="K166" s="211" t="s">
        <v>182</v>
      </c>
      <c r="L166" s="43"/>
      <c r="M166" s="216" t="s">
        <v>1</v>
      </c>
      <c r="N166" s="217" t="s">
        <v>38</v>
      </c>
      <c r="O166" s="90"/>
      <c r="P166" s="218">
        <f>O166*H166</f>
        <v>0</v>
      </c>
      <c r="Q166" s="218">
        <v>0</v>
      </c>
      <c r="R166" s="218">
        <f>Q166*H166</f>
        <v>0</v>
      </c>
      <c r="S166" s="218">
        <v>0</v>
      </c>
      <c r="T166" s="21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0" t="s">
        <v>123</v>
      </c>
      <c r="AT166" s="220" t="s">
        <v>119</v>
      </c>
      <c r="AU166" s="220" t="s">
        <v>81</v>
      </c>
      <c r="AY166" s="16" t="s">
        <v>118</v>
      </c>
      <c r="BE166" s="221">
        <f>IF(N166="základní",J166,0)</f>
        <v>0</v>
      </c>
      <c r="BF166" s="221">
        <f>IF(N166="snížená",J166,0)</f>
        <v>0</v>
      </c>
      <c r="BG166" s="221">
        <f>IF(N166="zákl. přenesená",J166,0)</f>
        <v>0</v>
      </c>
      <c r="BH166" s="221">
        <f>IF(N166="sníž. přenesená",J166,0)</f>
        <v>0</v>
      </c>
      <c r="BI166" s="221">
        <f>IF(N166="nulová",J166,0)</f>
        <v>0</v>
      </c>
      <c r="BJ166" s="16" t="s">
        <v>81</v>
      </c>
      <c r="BK166" s="221">
        <f>ROUND(I166*H166,2)</f>
        <v>0</v>
      </c>
      <c r="BL166" s="16" t="s">
        <v>123</v>
      </c>
      <c r="BM166" s="220" t="s">
        <v>203</v>
      </c>
    </row>
    <row r="167" s="2" customFormat="1">
      <c r="A167" s="37"/>
      <c r="B167" s="38"/>
      <c r="C167" s="39"/>
      <c r="D167" s="222" t="s">
        <v>124</v>
      </c>
      <c r="E167" s="39"/>
      <c r="F167" s="223" t="s">
        <v>202</v>
      </c>
      <c r="G167" s="39"/>
      <c r="H167" s="39"/>
      <c r="I167" s="224"/>
      <c r="J167" s="39"/>
      <c r="K167" s="39"/>
      <c r="L167" s="43"/>
      <c r="M167" s="225"/>
      <c r="N167" s="226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124</v>
      </c>
      <c r="AU167" s="16" t="s">
        <v>81</v>
      </c>
    </row>
    <row r="168" s="2" customFormat="1" ht="24.15" customHeight="1">
      <c r="A168" s="37"/>
      <c r="B168" s="38"/>
      <c r="C168" s="209" t="s">
        <v>204</v>
      </c>
      <c r="D168" s="209" t="s">
        <v>119</v>
      </c>
      <c r="E168" s="210" t="s">
        <v>205</v>
      </c>
      <c r="F168" s="211" t="s">
        <v>206</v>
      </c>
      <c r="G168" s="212" t="s">
        <v>199</v>
      </c>
      <c r="H168" s="213">
        <v>9</v>
      </c>
      <c r="I168" s="214"/>
      <c r="J168" s="215">
        <f>ROUND(I168*H168,2)</f>
        <v>0</v>
      </c>
      <c r="K168" s="211" t="s">
        <v>182</v>
      </c>
      <c r="L168" s="43"/>
      <c r="M168" s="216" t="s">
        <v>1</v>
      </c>
      <c r="N168" s="217" t="s">
        <v>38</v>
      </c>
      <c r="O168" s="90"/>
      <c r="P168" s="218">
        <f>O168*H168</f>
        <v>0</v>
      </c>
      <c r="Q168" s="218">
        <v>0</v>
      </c>
      <c r="R168" s="218">
        <f>Q168*H168</f>
        <v>0</v>
      </c>
      <c r="S168" s="218">
        <v>0</v>
      </c>
      <c r="T168" s="21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0" t="s">
        <v>123</v>
      </c>
      <c r="AT168" s="220" t="s">
        <v>119</v>
      </c>
      <c r="AU168" s="220" t="s">
        <v>81</v>
      </c>
      <c r="AY168" s="16" t="s">
        <v>118</v>
      </c>
      <c r="BE168" s="221">
        <f>IF(N168="základní",J168,0)</f>
        <v>0</v>
      </c>
      <c r="BF168" s="221">
        <f>IF(N168="snížená",J168,0)</f>
        <v>0</v>
      </c>
      <c r="BG168" s="221">
        <f>IF(N168="zákl. přenesená",J168,0)</f>
        <v>0</v>
      </c>
      <c r="BH168" s="221">
        <f>IF(N168="sníž. přenesená",J168,0)</f>
        <v>0</v>
      </c>
      <c r="BI168" s="221">
        <f>IF(N168="nulová",J168,0)</f>
        <v>0</v>
      </c>
      <c r="BJ168" s="16" t="s">
        <v>81</v>
      </c>
      <c r="BK168" s="221">
        <f>ROUND(I168*H168,2)</f>
        <v>0</v>
      </c>
      <c r="BL168" s="16" t="s">
        <v>123</v>
      </c>
      <c r="BM168" s="220" t="s">
        <v>207</v>
      </c>
    </row>
    <row r="169" s="2" customFormat="1">
      <c r="A169" s="37"/>
      <c r="B169" s="38"/>
      <c r="C169" s="39"/>
      <c r="D169" s="222" t="s">
        <v>124</v>
      </c>
      <c r="E169" s="39"/>
      <c r="F169" s="223" t="s">
        <v>206</v>
      </c>
      <c r="G169" s="39"/>
      <c r="H169" s="39"/>
      <c r="I169" s="224"/>
      <c r="J169" s="39"/>
      <c r="K169" s="39"/>
      <c r="L169" s="43"/>
      <c r="M169" s="225"/>
      <c r="N169" s="226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124</v>
      </c>
      <c r="AU169" s="16" t="s">
        <v>81</v>
      </c>
    </row>
    <row r="170" s="2" customFormat="1" ht="24.15" customHeight="1">
      <c r="A170" s="37"/>
      <c r="B170" s="38"/>
      <c r="C170" s="209" t="s">
        <v>161</v>
      </c>
      <c r="D170" s="209" t="s">
        <v>119</v>
      </c>
      <c r="E170" s="210" t="s">
        <v>208</v>
      </c>
      <c r="F170" s="211" t="s">
        <v>209</v>
      </c>
      <c r="G170" s="212" t="s">
        <v>210</v>
      </c>
      <c r="H170" s="213">
        <v>17</v>
      </c>
      <c r="I170" s="214"/>
      <c r="J170" s="215">
        <f>ROUND(I170*H170,2)</f>
        <v>0</v>
      </c>
      <c r="K170" s="211" t="s">
        <v>182</v>
      </c>
      <c r="L170" s="43"/>
      <c r="M170" s="216" t="s">
        <v>1</v>
      </c>
      <c r="N170" s="217" t="s">
        <v>38</v>
      </c>
      <c r="O170" s="90"/>
      <c r="P170" s="218">
        <f>O170*H170</f>
        <v>0</v>
      </c>
      <c r="Q170" s="218">
        <v>0</v>
      </c>
      <c r="R170" s="218">
        <f>Q170*H170</f>
        <v>0</v>
      </c>
      <c r="S170" s="218">
        <v>0</v>
      </c>
      <c r="T170" s="21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0" t="s">
        <v>123</v>
      </c>
      <c r="AT170" s="220" t="s">
        <v>119</v>
      </c>
      <c r="AU170" s="220" t="s">
        <v>81</v>
      </c>
      <c r="AY170" s="16" t="s">
        <v>118</v>
      </c>
      <c r="BE170" s="221">
        <f>IF(N170="základní",J170,0)</f>
        <v>0</v>
      </c>
      <c r="BF170" s="221">
        <f>IF(N170="snížená",J170,0)</f>
        <v>0</v>
      </c>
      <c r="BG170" s="221">
        <f>IF(N170="zákl. přenesená",J170,0)</f>
        <v>0</v>
      </c>
      <c r="BH170" s="221">
        <f>IF(N170="sníž. přenesená",J170,0)</f>
        <v>0</v>
      </c>
      <c r="BI170" s="221">
        <f>IF(N170="nulová",J170,0)</f>
        <v>0</v>
      </c>
      <c r="BJ170" s="16" t="s">
        <v>81</v>
      </c>
      <c r="BK170" s="221">
        <f>ROUND(I170*H170,2)</f>
        <v>0</v>
      </c>
      <c r="BL170" s="16" t="s">
        <v>123</v>
      </c>
      <c r="BM170" s="220" t="s">
        <v>211</v>
      </c>
    </row>
    <row r="171" s="2" customFormat="1">
      <c r="A171" s="37"/>
      <c r="B171" s="38"/>
      <c r="C171" s="39"/>
      <c r="D171" s="222" t="s">
        <v>124</v>
      </c>
      <c r="E171" s="39"/>
      <c r="F171" s="223" t="s">
        <v>209</v>
      </c>
      <c r="G171" s="39"/>
      <c r="H171" s="39"/>
      <c r="I171" s="224"/>
      <c r="J171" s="39"/>
      <c r="K171" s="39"/>
      <c r="L171" s="43"/>
      <c r="M171" s="225"/>
      <c r="N171" s="226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124</v>
      </c>
      <c r="AU171" s="16" t="s">
        <v>81</v>
      </c>
    </row>
    <row r="172" s="2" customFormat="1" ht="24.15" customHeight="1">
      <c r="A172" s="37"/>
      <c r="B172" s="38"/>
      <c r="C172" s="209" t="s">
        <v>212</v>
      </c>
      <c r="D172" s="209" t="s">
        <v>119</v>
      </c>
      <c r="E172" s="210" t="s">
        <v>213</v>
      </c>
      <c r="F172" s="211" t="s">
        <v>214</v>
      </c>
      <c r="G172" s="212" t="s">
        <v>210</v>
      </c>
      <c r="H172" s="213">
        <v>17</v>
      </c>
      <c r="I172" s="214"/>
      <c r="J172" s="215">
        <f>ROUND(I172*H172,2)</f>
        <v>0</v>
      </c>
      <c r="K172" s="211" t="s">
        <v>182</v>
      </c>
      <c r="L172" s="43"/>
      <c r="M172" s="216" t="s">
        <v>1</v>
      </c>
      <c r="N172" s="217" t="s">
        <v>38</v>
      </c>
      <c r="O172" s="90"/>
      <c r="P172" s="218">
        <f>O172*H172</f>
        <v>0</v>
      </c>
      <c r="Q172" s="218">
        <v>0</v>
      </c>
      <c r="R172" s="218">
        <f>Q172*H172</f>
        <v>0</v>
      </c>
      <c r="S172" s="218">
        <v>0</v>
      </c>
      <c r="T172" s="21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0" t="s">
        <v>123</v>
      </c>
      <c r="AT172" s="220" t="s">
        <v>119</v>
      </c>
      <c r="AU172" s="220" t="s">
        <v>81</v>
      </c>
      <c r="AY172" s="16" t="s">
        <v>118</v>
      </c>
      <c r="BE172" s="221">
        <f>IF(N172="základní",J172,0)</f>
        <v>0</v>
      </c>
      <c r="BF172" s="221">
        <f>IF(N172="snížená",J172,0)</f>
        <v>0</v>
      </c>
      <c r="BG172" s="221">
        <f>IF(N172="zákl. přenesená",J172,0)</f>
        <v>0</v>
      </c>
      <c r="BH172" s="221">
        <f>IF(N172="sníž. přenesená",J172,0)</f>
        <v>0</v>
      </c>
      <c r="BI172" s="221">
        <f>IF(N172="nulová",J172,0)</f>
        <v>0</v>
      </c>
      <c r="BJ172" s="16" t="s">
        <v>81</v>
      </c>
      <c r="BK172" s="221">
        <f>ROUND(I172*H172,2)</f>
        <v>0</v>
      </c>
      <c r="BL172" s="16" t="s">
        <v>123</v>
      </c>
      <c r="BM172" s="220" t="s">
        <v>215</v>
      </c>
    </row>
    <row r="173" s="2" customFormat="1">
      <c r="A173" s="37"/>
      <c r="B173" s="38"/>
      <c r="C173" s="39"/>
      <c r="D173" s="222" t="s">
        <v>124</v>
      </c>
      <c r="E173" s="39"/>
      <c r="F173" s="223" t="s">
        <v>214</v>
      </c>
      <c r="G173" s="39"/>
      <c r="H173" s="39"/>
      <c r="I173" s="224"/>
      <c r="J173" s="39"/>
      <c r="K173" s="39"/>
      <c r="L173" s="43"/>
      <c r="M173" s="225"/>
      <c r="N173" s="226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124</v>
      </c>
      <c r="AU173" s="16" t="s">
        <v>81</v>
      </c>
    </row>
    <row r="174" s="2" customFormat="1" ht="24.15" customHeight="1">
      <c r="A174" s="37"/>
      <c r="B174" s="38"/>
      <c r="C174" s="209" t="s">
        <v>166</v>
      </c>
      <c r="D174" s="209" t="s">
        <v>119</v>
      </c>
      <c r="E174" s="210" t="s">
        <v>216</v>
      </c>
      <c r="F174" s="211" t="s">
        <v>217</v>
      </c>
      <c r="G174" s="212" t="s">
        <v>218</v>
      </c>
      <c r="H174" s="213">
        <v>12</v>
      </c>
      <c r="I174" s="214"/>
      <c r="J174" s="215">
        <f>ROUND(I174*H174,2)</f>
        <v>0</v>
      </c>
      <c r="K174" s="211" t="s">
        <v>182</v>
      </c>
      <c r="L174" s="43"/>
      <c r="M174" s="216" t="s">
        <v>1</v>
      </c>
      <c r="N174" s="217" t="s">
        <v>38</v>
      </c>
      <c r="O174" s="90"/>
      <c r="P174" s="218">
        <f>O174*H174</f>
        <v>0</v>
      </c>
      <c r="Q174" s="218">
        <v>0</v>
      </c>
      <c r="R174" s="218">
        <f>Q174*H174</f>
        <v>0</v>
      </c>
      <c r="S174" s="218">
        <v>0</v>
      </c>
      <c r="T174" s="21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0" t="s">
        <v>123</v>
      </c>
      <c r="AT174" s="220" t="s">
        <v>119</v>
      </c>
      <c r="AU174" s="220" t="s">
        <v>81</v>
      </c>
      <c r="AY174" s="16" t="s">
        <v>118</v>
      </c>
      <c r="BE174" s="221">
        <f>IF(N174="základní",J174,0)</f>
        <v>0</v>
      </c>
      <c r="BF174" s="221">
        <f>IF(N174="snížená",J174,0)</f>
        <v>0</v>
      </c>
      <c r="BG174" s="221">
        <f>IF(N174="zákl. přenesená",J174,0)</f>
        <v>0</v>
      </c>
      <c r="BH174" s="221">
        <f>IF(N174="sníž. přenesená",J174,0)</f>
        <v>0</v>
      </c>
      <c r="BI174" s="221">
        <f>IF(N174="nulová",J174,0)</f>
        <v>0</v>
      </c>
      <c r="BJ174" s="16" t="s">
        <v>81</v>
      </c>
      <c r="BK174" s="221">
        <f>ROUND(I174*H174,2)</f>
        <v>0</v>
      </c>
      <c r="BL174" s="16" t="s">
        <v>123</v>
      </c>
      <c r="BM174" s="220" t="s">
        <v>219</v>
      </c>
    </row>
    <row r="175" s="2" customFormat="1">
      <c r="A175" s="37"/>
      <c r="B175" s="38"/>
      <c r="C175" s="39"/>
      <c r="D175" s="222" t="s">
        <v>124</v>
      </c>
      <c r="E175" s="39"/>
      <c r="F175" s="223" t="s">
        <v>217</v>
      </c>
      <c r="G175" s="39"/>
      <c r="H175" s="39"/>
      <c r="I175" s="224"/>
      <c r="J175" s="39"/>
      <c r="K175" s="39"/>
      <c r="L175" s="43"/>
      <c r="M175" s="225"/>
      <c r="N175" s="226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124</v>
      </c>
      <c r="AU175" s="16" t="s">
        <v>81</v>
      </c>
    </row>
    <row r="176" s="2" customFormat="1" ht="16.5" customHeight="1">
      <c r="A176" s="37"/>
      <c r="B176" s="38"/>
      <c r="C176" s="227" t="s">
        <v>220</v>
      </c>
      <c r="D176" s="227" t="s">
        <v>221</v>
      </c>
      <c r="E176" s="228" t="s">
        <v>222</v>
      </c>
      <c r="F176" s="229" t="s">
        <v>223</v>
      </c>
      <c r="G176" s="230" t="s">
        <v>218</v>
      </c>
      <c r="H176" s="231">
        <v>12</v>
      </c>
      <c r="I176" s="232"/>
      <c r="J176" s="233">
        <f>ROUND(I176*H176,2)</f>
        <v>0</v>
      </c>
      <c r="K176" s="229" t="s">
        <v>1</v>
      </c>
      <c r="L176" s="234"/>
      <c r="M176" s="235" t="s">
        <v>1</v>
      </c>
      <c r="N176" s="236" t="s">
        <v>38</v>
      </c>
      <c r="O176" s="90"/>
      <c r="P176" s="218">
        <f>O176*H176</f>
        <v>0</v>
      </c>
      <c r="Q176" s="218">
        <v>0</v>
      </c>
      <c r="R176" s="218">
        <f>Q176*H176</f>
        <v>0</v>
      </c>
      <c r="S176" s="218">
        <v>0</v>
      </c>
      <c r="T176" s="21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0" t="s">
        <v>133</v>
      </c>
      <c r="AT176" s="220" t="s">
        <v>221</v>
      </c>
      <c r="AU176" s="220" t="s">
        <v>81</v>
      </c>
      <c r="AY176" s="16" t="s">
        <v>118</v>
      </c>
      <c r="BE176" s="221">
        <f>IF(N176="základní",J176,0)</f>
        <v>0</v>
      </c>
      <c r="BF176" s="221">
        <f>IF(N176="snížená",J176,0)</f>
        <v>0</v>
      </c>
      <c r="BG176" s="221">
        <f>IF(N176="zákl. přenesená",J176,0)</f>
        <v>0</v>
      </c>
      <c r="BH176" s="221">
        <f>IF(N176="sníž. přenesená",J176,0)</f>
        <v>0</v>
      </c>
      <c r="BI176" s="221">
        <f>IF(N176="nulová",J176,0)</f>
        <v>0</v>
      </c>
      <c r="BJ176" s="16" t="s">
        <v>81</v>
      </c>
      <c r="BK176" s="221">
        <f>ROUND(I176*H176,2)</f>
        <v>0</v>
      </c>
      <c r="BL176" s="16" t="s">
        <v>123</v>
      </c>
      <c r="BM176" s="220" t="s">
        <v>224</v>
      </c>
    </row>
    <row r="177" s="2" customFormat="1">
      <c r="A177" s="37"/>
      <c r="B177" s="38"/>
      <c r="C177" s="39"/>
      <c r="D177" s="222" t="s">
        <v>124</v>
      </c>
      <c r="E177" s="39"/>
      <c r="F177" s="223" t="s">
        <v>223</v>
      </c>
      <c r="G177" s="39"/>
      <c r="H177" s="39"/>
      <c r="I177" s="224"/>
      <c r="J177" s="39"/>
      <c r="K177" s="39"/>
      <c r="L177" s="43"/>
      <c r="M177" s="225"/>
      <c r="N177" s="226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124</v>
      </c>
      <c r="AU177" s="16" t="s">
        <v>81</v>
      </c>
    </row>
    <row r="178" s="2" customFormat="1" ht="16.5" customHeight="1">
      <c r="A178" s="37"/>
      <c r="B178" s="38"/>
      <c r="C178" s="209" t="s">
        <v>169</v>
      </c>
      <c r="D178" s="209" t="s">
        <v>119</v>
      </c>
      <c r="E178" s="210" t="s">
        <v>225</v>
      </c>
      <c r="F178" s="211" t="s">
        <v>226</v>
      </c>
      <c r="G178" s="212" t="s">
        <v>210</v>
      </c>
      <c r="H178" s="213">
        <v>87</v>
      </c>
      <c r="I178" s="214"/>
      <c r="J178" s="215">
        <f>ROUND(I178*H178,2)</f>
        <v>0</v>
      </c>
      <c r="K178" s="211" t="s">
        <v>182</v>
      </c>
      <c r="L178" s="43"/>
      <c r="M178" s="216" t="s">
        <v>1</v>
      </c>
      <c r="N178" s="217" t="s">
        <v>38</v>
      </c>
      <c r="O178" s="90"/>
      <c r="P178" s="218">
        <f>O178*H178</f>
        <v>0</v>
      </c>
      <c r="Q178" s="218">
        <v>0</v>
      </c>
      <c r="R178" s="218">
        <f>Q178*H178</f>
        <v>0</v>
      </c>
      <c r="S178" s="218">
        <v>0</v>
      </c>
      <c r="T178" s="21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0" t="s">
        <v>123</v>
      </c>
      <c r="AT178" s="220" t="s">
        <v>119</v>
      </c>
      <c r="AU178" s="220" t="s">
        <v>81</v>
      </c>
      <c r="AY178" s="16" t="s">
        <v>118</v>
      </c>
      <c r="BE178" s="221">
        <f>IF(N178="základní",J178,0)</f>
        <v>0</v>
      </c>
      <c r="BF178" s="221">
        <f>IF(N178="snížená",J178,0)</f>
        <v>0</v>
      </c>
      <c r="BG178" s="221">
        <f>IF(N178="zákl. přenesená",J178,0)</f>
        <v>0</v>
      </c>
      <c r="BH178" s="221">
        <f>IF(N178="sníž. přenesená",J178,0)</f>
        <v>0</v>
      </c>
      <c r="BI178" s="221">
        <f>IF(N178="nulová",J178,0)</f>
        <v>0</v>
      </c>
      <c r="BJ178" s="16" t="s">
        <v>81</v>
      </c>
      <c r="BK178" s="221">
        <f>ROUND(I178*H178,2)</f>
        <v>0</v>
      </c>
      <c r="BL178" s="16" t="s">
        <v>123</v>
      </c>
      <c r="BM178" s="220" t="s">
        <v>227</v>
      </c>
    </row>
    <row r="179" s="2" customFormat="1">
      <c r="A179" s="37"/>
      <c r="B179" s="38"/>
      <c r="C179" s="39"/>
      <c r="D179" s="222" t="s">
        <v>124</v>
      </c>
      <c r="E179" s="39"/>
      <c r="F179" s="223" t="s">
        <v>226</v>
      </c>
      <c r="G179" s="39"/>
      <c r="H179" s="39"/>
      <c r="I179" s="224"/>
      <c r="J179" s="39"/>
      <c r="K179" s="39"/>
      <c r="L179" s="43"/>
      <c r="M179" s="225"/>
      <c r="N179" s="226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124</v>
      </c>
      <c r="AU179" s="16" t="s">
        <v>81</v>
      </c>
    </row>
    <row r="180" s="2" customFormat="1" ht="16.5" customHeight="1">
      <c r="A180" s="37"/>
      <c r="B180" s="38"/>
      <c r="C180" s="227" t="s">
        <v>228</v>
      </c>
      <c r="D180" s="227" t="s">
        <v>221</v>
      </c>
      <c r="E180" s="228" t="s">
        <v>229</v>
      </c>
      <c r="F180" s="229" t="s">
        <v>230</v>
      </c>
      <c r="G180" s="230" t="s">
        <v>210</v>
      </c>
      <c r="H180" s="231">
        <v>91.349999999999994</v>
      </c>
      <c r="I180" s="232"/>
      <c r="J180" s="233">
        <f>ROUND(I180*H180,2)</f>
        <v>0</v>
      </c>
      <c r="K180" s="229" t="s">
        <v>182</v>
      </c>
      <c r="L180" s="234"/>
      <c r="M180" s="235" t="s">
        <v>1</v>
      </c>
      <c r="N180" s="236" t="s">
        <v>38</v>
      </c>
      <c r="O180" s="90"/>
      <c r="P180" s="218">
        <f>O180*H180</f>
        <v>0</v>
      </c>
      <c r="Q180" s="218">
        <v>0</v>
      </c>
      <c r="R180" s="218">
        <f>Q180*H180</f>
        <v>0</v>
      </c>
      <c r="S180" s="218">
        <v>0</v>
      </c>
      <c r="T180" s="21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0" t="s">
        <v>133</v>
      </c>
      <c r="AT180" s="220" t="s">
        <v>221</v>
      </c>
      <c r="AU180" s="220" t="s">
        <v>81</v>
      </c>
      <c r="AY180" s="16" t="s">
        <v>118</v>
      </c>
      <c r="BE180" s="221">
        <f>IF(N180="základní",J180,0)</f>
        <v>0</v>
      </c>
      <c r="BF180" s="221">
        <f>IF(N180="snížená",J180,0)</f>
        <v>0</v>
      </c>
      <c r="BG180" s="221">
        <f>IF(N180="zákl. přenesená",J180,0)</f>
        <v>0</v>
      </c>
      <c r="BH180" s="221">
        <f>IF(N180="sníž. přenesená",J180,0)</f>
        <v>0</v>
      </c>
      <c r="BI180" s="221">
        <f>IF(N180="nulová",J180,0)</f>
        <v>0</v>
      </c>
      <c r="BJ180" s="16" t="s">
        <v>81</v>
      </c>
      <c r="BK180" s="221">
        <f>ROUND(I180*H180,2)</f>
        <v>0</v>
      </c>
      <c r="BL180" s="16" t="s">
        <v>123</v>
      </c>
      <c r="BM180" s="220" t="s">
        <v>231</v>
      </c>
    </row>
    <row r="181" s="2" customFormat="1">
      <c r="A181" s="37"/>
      <c r="B181" s="38"/>
      <c r="C181" s="39"/>
      <c r="D181" s="222" t="s">
        <v>124</v>
      </c>
      <c r="E181" s="39"/>
      <c r="F181" s="223" t="s">
        <v>230</v>
      </c>
      <c r="G181" s="39"/>
      <c r="H181" s="39"/>
      <c r="I181" s="224"/>
      <c r="J181" s="39"/>
      <c r="K181" s="39"/>
      <c r="L181" s="43"/>
      <c r="M181" s="225"/>
      <c r="N181" s="226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124</v>
      </c>
      <c r="AU181" s="16" t="s">
        <v>81</v>
      </c>
    </row>
    <row r="182" s="12" customFormat="1">
      <c r="A182" s="12"/>
      <c r="B182" s="237"/>
      <c r="C182" s="238"/>
      <c r="D182" s="222" t="s">
        <v>232</v>
      </c>
      <c r="E182" s="239" t="s">
        <v>1</v>
      </c>
      <c r="F182" s="240" t="s">
        <v>233</v>
      </c>
      <c r="G182" s="238"/>
      <c r="H182" s="241">
        <v>91.349999999999994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47" t="s">
        <v>232</v>
      </c>
      <c r="AU182" s="247" t="s">
        <v>81</v>
      </c>
      <c r="AV182" s="12" t="s">
        <v>83</v>
      </c>
      <c r="AW182" s="12" t="s">
        <v>30</v>
      </c>
      <c r="AX182" s="12" t="s">
        <v>73</v>
      </c>
      <c r="AY182" s="247" t="s">
        <v>118</v>
      </c>
    </row>
    <row r="183" s="13" customFormat="1">
      <c r="A183" s="13"/>
      <c r="B183" s="248"/>
      <c r="C183" s="249"/>
      <c r="D183" s="222" t="s">
        <v>232</v>
      </c>
      <c r="E183" s="250" t="s">
        <v>1</v>
      </c>
      <c r="F183" s="251" t="s">
        <v>234</v>
      </c>
      <c r="G183" s="249"/>
      <c r="H183" s="252">
        <v>91.349999999999994</v>
      </c>
      <c r="I183" s="253"/>
      <c r="J183" s="249"/>
      <c r="K183" s="249"/>
      <c r="L183" s="254"/>
      <c r="M183" s="255"/>
      <c r="N183" s="256"/>
      <c r="O183" s="256"/>
      <c r="P183" s="256"/>
      <c r="Q183" s="256"/>
      <c r="R183" s="256"/>
      <c r="S183" s="256"/>
      <c r="T183" s="25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8" t="s">
        <v>232</v>
      </c>
      <c r="AU183" s="258" t="s">
        <v>81</v>
      </c>
      <c r="AV183" s="13" t="s">
        <v>123</v>
      </c>
      <c r="AW183" s="13" t="s">
        <v>30</v>
      </c>
      <c r="AX183" s="13" t="s">
        <v>81</v>
      </c>
      <c r="AY183" s="258" t="s">
        <v>118</v>
      </c>
    </row>
    <row r="184" s="2" customFormat="1" ht="24.15" customHeight="1">
      <c r="A184" s="37"/>
      <c r="B184" s="38"/>
      <c r="C184" s="209" t="s">
        <v>173</v>
      </c>
      <c r="D184" s="209" t="s">
        <v>119</v>
      </c>
      <c r="E184" s="210" t="s">
        <v>235</v>
      </c>
      <c r="F184" s="211" t="s">
        <v>236</v>
      </c>
      <c r="G184" s="212" t="s">
        <v>210</v>
      </c>
      <c r="H184" s="213">
        <v>26</v>
      </c>
      <c r="I184" s="214"/>
      <c r="J184" s="215">
        <f>ROUND(I184*H184,2)</f>
        <v>0</v>
      </c>
      <c r="K184" s="211" t="s">
        <v>182</v>
      </c>
      <c r="L184" s="43"/>
      <c r="M184" s="216" t="s">
        <v>1</v>
      </c>
      <c r="N184" s="217" t="s">
        <v>38</v>
      </c>
      <c r="O184" s="90"/>
      <c r="P184" s="218">
        <f>O184*H184</f>
        <v>0</v>
      </c>
      <c r="Q184" s="218">
        <v>0</v>
      </c>
      <c r="R184" s="218">
        <f>Q184*H184</f>
        <v>0</v>
      </c>
      <c r="S184" s="218">
        <v>0</v>
      </c>
      <c r="T184" s="21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0" t="s">
        <v>123</v>
      </c>
      <c r="AT184" s="220" t="s">
        <v>119</v>
      </c>
      <c r="AU184" s="220" t="s">
        <v>81</v>
      </c>
      <c r="AY184" s="16" t="s">
        <v>118</v>
      </c>
      <c r="BE184" s="221">
        <f>IF(N184="základní",J184,0)</f>
        <v>0</v>
      </c>
      <c r="BF184" s="221">
        <f>IF(N184="snížená",J184,0)</f>
        <v>0</v>
      </c>
      <c r="BG184" s="221">
        <f>IF(N184="zákl. přenesená",J184,0)</f>
        <v>0</v>
      </c>
      <c r="BH184" s="221">
        <f>IF(N184="sníž. přenesená",J184,0)</f>
        <v>0</v>
      </c>
      <c r="BI184" s="221">
        <f>IF(N184="nulová",J184,0)</f>
        <v>0</v>
      </c>
      <c r="BJ184" s="16" t="s">
        <v>81</v>
      </c>
      <c r="BK184" s="221">
        <f>ROUND(I184*H184,2)</f>
        <v>0</v>
      </c>
      <c r="BL184" s="16" t="s">
        <v>123</v>
      </c>
      <c r="BM184" s="220" t="s">
        <v>237</v>
      </c>
    </row>
    <row r="185" s="2" customFormat="1">
      <c r="A185" s="37"/>
      <c r="B185" s="38"/>
      <c r="C185" s="39"/>
      <c r="D185" s="222" t="s">
        <v>124</v>
      </c>
      <c r="E185" s="39"/>
      <c r="F185" s="223" t="s">
        <v>236</v>
      </c>
      <c r="G185" s="39"/>
      <c r="H185" s="39"/>
      <c r="I185" s="224"/>
      <c r="J185" s="39"/>
      <c r="K185" s="39"/>
      <c r="L185" s="43"/>
      <c r="M185" s="225"/>
      <c r="N185" s="226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124</v>
      </c>
      <c r="AU185" s="16" t="s">
        <v>81</v>
      </c>
    </row>
    <row r="186" s="2" customFormat="1" ht="33" customHeight="1">
      <c r="A186" s="37"/>
      <c r="B186" s="38"/>
      <c r="C186" s="209" t="s">
        <v>238</v>
      </c>
      <c r="D186" s="209" t="s">
        <v>119</v>
      </c>
      <c r="E186" s="210" t="s">
        <v>239</v>
      </c>
      <c r="F186" s="211" t="s">
        <v>240</v>
      </c>
      <c r="G186" s="212" t="s">
        <v>210</v>
      </c>
      <c r="H186" s="213">
        <v>26</v>
      </c>
      <c r="I186" s="214"/>
      <c r="J186" s="215">
        <f>ROUND(I186*H186,2)</f>
        <v>0</v>
      </c>
      <c r="K186" s="211" t="s">
        <v>182</v>
      </c>
      <c r="L186" s="43"/>
      <c r="M186" s="216" t="s">
        <v>1</v>
      </c>
      <c r="N186" s="217" t="s">
        <v>38</v>
      </c>
      <c r="O186" s="90"/>
      <c r="P186" s="218">
        <f>O186*H186</f>
        <v>0</v>
      </c>
      <c r="Q186" s="218">
        <v>0</v>
      </c>
      <c r="R186" s="218">
        <f>Q186*H186</f>
        <v>0</v>
      </c>
      <c r="S186" s="218">
        <v>0</v>
      </c>
      <c r="T186" s="21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0" t="s">
        <v>123</v>
      </c>
      <c r="AT186" s="220" t="s">
        <v>119</v>
      </c>
      <c r="AU186" s="220" t="s">
        <v>81</v>
      </c>
      <c r="AY186" s="16" t="s">
        <v>118</v>
      </c>
      <c r="BE186" s="221">
        <f>IF(N186="základní",J186,0)</f>
        <v>0</v>
      </c>
      <c r="BF186" s="221">
        <f>IF(N186="snížená",J186,0)</f>
        <v>0</v>
      </c>
      <c r="BG186" s="221">
        <f>IF(N186="zákl. přenesená",J186,0)</f>
        <v>0</v>
      </c>
      <c r="BH186" s="221">
        <f>IF(N186="sníž. přenesená",J186,0)</f>
        <v>0</v>
      </c>
      <c r="BI186" s="221">
        <f>IF(N186="nulová",J186,0)</f>
        <v>0</v>
      </c>
      <c r="BJ186" s="16" t="s">
        <v>81</v>
      </c>
      <c r="BK186" s="221">
        <f>ROUND(I186*H186,2)</f>
        <v>0</v>
      </c>
      <c r="BL186" s="16" t="s">
        <v>123</v>
      </c>
      <c r="BM186" s="220" t="s">
        <v>241</v>
      </c>
    </row>
    <row r="187" s="2" customFormat="1">
      <c r="A187" s="37"/>
      <c r="B187" s="38"/>
      <c r="C187" s="39"/>
      <c r="D187" s="222" t="s">
        <v>124</v>
      </c>
      <c r="E187" s="39"/>
      <c r="F187" s="223" t="s">
        <v>240</v>
      </c>
      <c r="G187" s="39"/>
      <c r="H187" s="39"/>
      <c r="I187" s="224"/>
      <c r="J187" s="39"/>
      <c r="K187" s="39"/>
      <c r="L187" s="43"/>
      <c r="M187" s="225"/>
      <c r="N187" s="226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124</v>
      </c>
      <c r="AU187" s="16" t="s">
        <v>81</v>
      </c>
    </row>
    <row r="188" s="2" customFormat="1" ht="24.15" customHeight="1">
      <c r="A188" s="37"/>
      <c r="B188" s="38"/>
      <c r="C188" s="209" t="s">
        <v>177</v>
      </c>
      <c r="D188" s="209" t="s">
        <v>119</v>
      </c>
      <c r="E188" s="210" t="s">
        <v>242</v>
      </c>
      <c r="F188" s="211" t="s">
        <v>243</v>
      </c>
      <c r="G188" s="212" t="s">
        <v>210</v>
      </c>
      <c r="H188" s="213">
        <v>26</v>
      </c>
      <c r="I188" s="214"/>
      <c r="J188" s="215">
        <f>ROUND(I188*H188,2)</f>
        <v>0</v>
      </c>
      <c r="K188" s="211" t="s">
        <v>182</v>
      </c>
      <c r="L188" s="43"/>
      <c r="M188" s="216" t="s">
        <v>1</v>
      </c>
      <c r="N188" s="217" t="s">
        <v>38</v>
      </c>
      <c r="O188" s="90"/>
      <c r="P188" s="218">
        <f>O188*H188</f>
        <v>0</v>
      </c>
      <c r="Q188" s="218">
        <v>0</v>
      </c>
      <c r="R188" s="218">
        <f>Q188*H188</f>
        <v>0</v>
      </c>
      <c r="S188" s="218">
        <v>0</v>
      </c>
      <c r="T188" s="21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0" t="s">
        <v>123</v>
      </c>
      <c r="AT188" s="220" t="s">
        <v>119</v>
      </c>
      <c r="AU188" s="220" t="s">
        <v>81</v>
      </c>
      <c r="AY188" s="16" t="s">
        <v>118</v>
      </c>
      <c r="BE188" s="221">
        <f>IF(N188="základní",J188,0)</f>
        <v>0</v>
      </c>
      <c r="BF188" s="221">
        <f>IF(N188="snížená",J188,0)</f>
        <v>0</v>
      </c>
      <c r="BG188" s="221">
        <f>IF(N188="zákl. přenesená",J188,0)</f>
        <v>0</v>
      </c>
      <c r="BH188" s="221">
        <f>IF(N188="sníž. přenesená",J188,0)</f>
        <v>0</v>
      </c>
      <c r="BI188" s="221">
        <f>IF(N188="nulová",J188,0)</f>
        <v>0</v>
      </c>
      <c r="BJ188" s="16" t="s">
        <v>81</v>
      </c>
      <c r="BK188" s="221">
        <f>ROUND(I188*H188,2)</f>
        <v>0</v>
      </c>
      <c r="BL188" s="16" t="s">
        <v>123</v>
      </c>
      <c r="BM188" s="220" t="s">
        <v>244</v>
      </c>
    </row>
    <row r="189" s="2" customFormat="1">
      <c r="A189" s="37"/>
      <c r="B189" s="38"/>
      <c r="C189" s="39"/>
      <c r="D189" s="222" t="s">
        <v>124</v>
      </c>
      <c r="E189" s="39"/>
      <c r="F189" s="223" t="s">
        <v>243</v>
      </c>
      <c r="G189" s="39"/>
      <c r="H189" s="39"/>
      <c r="I189" s="224"/>
      <c r="J189" s="39"/>
      <c r="K189" s="39"/>
      <c r="L189" s="43"/>
      <c r="M189" s="225"/>
      <c r="N189" s="226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124</v>
      </c>
      <c r="AU189" s="16" t="s">
        <v>81</v>
      </c>
    </row>
    <row r="190" s="11" customFormat="1" ht="25.92" customHeight="1">
      <c r="A190" s="11"/>
      <c r="B190" s="195"/>
      <c r="C190" s="196"/>
      <c r="D190" s="197" t="s">
        <v>72</v>
      </c>
      <c r="E190" s="198" t="s">
        <v>245</v>
      </c>
      <c r="F190" s="198" t="s">
        <v>246</v>
      </c>
      <c r="G190" s="196"/>
      <c r="H190" s="196"/>
      <c r="I190" s="199"/>
      <c r="J190" s="200">
        <f>BK190</f>
        <v>0</v>
      </c>
      <c r="K190" s="196"/>
      <c r="L190" s="201"/>
      <c r="M190" s="202"/>
      <c r="N190" s="203"/>
      <c r="O190" s="203"/>
      <c r="P190" s="204">
        <f>SUM(P191:P194)</f>
        <v>0</v>
      </c>
      <c r="Q190" s="203"/>
      <c r="R190" s="204">
        <f>SUM(R191:R194)</f>
        <v>0</v>
      </c>
      <c r="S190" s="203"/>
      <c r="T190" s="205">
        <f>SUM(T191:T194)</f>
        <v>0</v>
      </c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R190" s="206" t="s">
        <v>81</v>
      </c>
      <c r="AT190" s="207" t="s">
        <v>72</v>
      </c>
      <c r="AU190" s="207" t="s">
        <v>73</v>
      </c>
      <c r="AY190" s="206" t="s">
        <v>118</v>
      </c>
      <c r="BK190" s="208">
        <f>SUM(BK191:BK194)</f>
        <v>0</v>
      </c>
    </row>
    <row r="191" s="2" customFormat="1" ht="44.25" customHeight="1">
      <c r="A191" s="37"/>
      <c r="B191" s="38"/>
      <c r="C191" s="209" t="s">
        <v>247</v>
      </c>
      <c r="D191" s="209" t="s">
        <v>119</v>
      </c>
      <c r="E191" s="210" t="s">
        <v>248</v>
      </c>
      <c r="F191" s="211" t="s">
        <v>249</v>
      </c>
      <c r="G191" s="212" t="s">
        <v>250</v>
      </c>
      <c r="H191" s="213">
        <v>12</v>
      </c>
      <c r="I191" s="214"/>
      <c r="J191" s="215">
        <f>ROUND(I191*H191,2)</f>
        <v>0</v>
      </c>
      <c r="K191" s="211" t="s">
        <v>1</v>
      </c>
      <c r="L191" s="43"/>
      <c r="M191" s="216" t="s">
        <v>1</v>
      </c>
      <c r="N191" s="217" t="s">
        <v>38</v>
      </c>
      <c r="O191" s="90"/>
      <c r="P191" s="218">
        <f>O191*H191</f>
        <v>0</v>
      </c>
      <c r="Q191" s="218">
        <v>0</v>
      </c>
      <c r="R191" s="218">
        <f>Q191*H191</f>
        <v>0</v>
      </c>
      <c r="S191" s="218">
        <v>0</v>
      </c>
      <c r="T191" s="21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0" t="s">
        <v>123</v>
      </c>
      <c r="AT191" s="220" t="s">
        <v>119</v>
      </c>
      <c r="AU191" s="220" t="s">
        <v>81</v>
      </c>
      <c r="AY191" s="16" t="s">
        <v>118</v>
      </c>
      <c r="BE191" s="221">
        <f>IF(N191="základní",J191,0)</f>
        <v>0</v>
      </c>
      <c r="BF191" s="221">
        <f>IF(N191="snížená",J191,0)</f>
        <v>0</v>
      </c>
      <c r="BG191" s="221">
        <f>IF(N191="zákl. přenesená",J191,0)</f>
        <v>0</v>
      </c>
      <c r="BH191" s="221">
        <f>IF(N191="sníž. přenesená",J191,0)</f>
        <v>0</v>
      </c>
      <c r="BI191" s="221">
        <f>IF(N191="nulová",J191,0)</f>
        <v>0</v>
      </c>
      <c r="BJ191" s="16" t="s">
        <v>81</v>
      </c>
      <c r="BK191" s="221">
        <f>ROUND(I191*H191,2)</f>
        <v>0</v>
      </c>
      <c r="BL191" s="16" t="s">
        <v>123</v>
      </c>
      <c r="BM191" s="220" t="s">
        <v>251</v>
      </c>
    </row>
    <row r="192" s="2" customFormat="1">
      <c r="A192" s="37"/>
      <c r="B192" s="38"/>
      <c r="C192" s="39"/>
      <c r="D192" s="222" t="s">
        <v>124</v>
      </c>
      <c r="E192" s="39"/>
      <c r="F192" s="223" t="s">
        <v>249</v>
      </c>
      <c r="G192" s="39"/>
      <c r="H192" s="39"/>
      <c r="I192" s="224"/>
      <c r="J192" s="39"/>
      <c r="K192" s="39"/>
      <c r="L192" s="43"/>
      <c r="M192" s="225"/>
      <c r="N192" s="226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124</v>
      </c>
      <c r="AU192" s="16" t="s">
        <v>81</v>
      </c>
    </row>
    <row r="193" s="2" customFormat="1" ht="16.5" customHeight="1">
      <c r="A193" s="37"/>
      <c r="B193" s="38"/>
      <c r="C193" s="209" t="s">
        <v>183</v>
      </c>
      <c r="D193" s="209" t="s">
        <v>119</v>
      </c>
      <c r="E193" s="210" t="s">
        <v>252</v>
      </c>
      <c r="F193" s="211" t="s">
        <v>253</v>
      </c>
      <c r="G193" s="212" t="s">
        <v>250</v>
      </c>
      <c r="H193" s="213">
        <v>8</v>
      </c>
      <c r="I193" s="214"/>
      <c r="J193" s="215">
        <f>ROUND(I193*H193,2)</f>
        <v>0</v>
      </c>
      <c r="K193" s="211" t="s">
        <v>1</v>
      </c>
      <c r="L193" s="43"/>
      <c r="M193" s="216" t="s">
        <v>1</v>
      </c>
      <c r="N193" s="217" t="s">
        <v>38</v>
      </c>
      <c r="O193" s="90"/>
      <c r="P193" s="218">
        <f>O193*H193</f>
        <v>0</v>
      </c>
      <c r="Q193" s="218">
        <v>0</v>
      </c>
      <c r="R193" s="218">
        <f>Q193*H193</f>
        <v>0</v>
      </c>
      <c r="S193" s="218">
        <v>0</v>
      </c>
      <c r="T193" s="21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0" t="s">
        <v>123</v>
      </c>
      <c r="AT193" s="220" t="s">
        <v>119</v>
      </c>
      <c r="AU193" s="220" t="s">
        <v>81</v>
      </c>
      <c r="AY193" s="16" t="s">
        <v>118</v>
      </c>
      <c r="BE193" s="221">
        <f>IF(N193="základní",J193,0)</f>
        <v>0</v>
      </c>
      <c r="BF193" s="221">
        <f>IF(N193="snížená",J193,0)</f>
        <v>0</v>
      </c>
      <c r="BG193" s="221">
        <f>IF(N193="zákl. přenesená",J193,0)</f>
        <v>0</v>
      </c>
      <c r="BH193" s="221">
        <f>IF(N193="sníž. přenesená",J193,0)</f>
        <v>0</v>
      </c>
      <c r="BI193" s="221">
        <f>IF(N193="nulová",J193,0)</f>
        <v>0</v>
      </c>
      <c r="BJ193" s="16" t="s">
        <v>81</v>
      </c>
      <c r="BK193" s="221">
        <f>ROUND(I193*H193,2)</f>
        <v>0</v>
      </c>
      <c r="BL193" s="16" t="s">
        <v>123</v>
      </c>
      <c r="BM193" s="220" t="s">
        <v>254</v>
      </c>
    </row>
    <row r="194" s="2" customFormat="1">
      <c r="A194" s="37"/>
      <c r="B194" s="38"/>
      <c r="C194" s="39"/>
      <c r="D194" s="222" t="s">
        <v>124</v>
      </c>
      <c r="E194" s="39"/>
      <c r="F194" s="223" t="s">
        <v>253</v>
      </c>
      <c r="G194" s="39"/>
      <c r="H194" s="39"/>
      <c r="I194" s="224"/>
      <c r="J194" s="39"/>
      <c r="K194" s="39"/>
      <c r="L194" s="43"/>
      <c r="M194" s="225"/>
      <c r="N194" s="226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124</v>
      </c>
      <c r="AU194" s="16" t="s">
        <v>81</v>
      </c>
    </row>
    <row r="195" s="11" customFormat="1" ht="25.92" customHeight="1">
      <c r="A195" s="11"/>
      <c r="B195" s="195"/>
      <c r="C195" s="196"/>
      <c r="D195" s="197" t="s">
        <v>72</v>
      </c>
      <c r="E195" s="198" t="s">
        <v>255</v>
      </c>
      <c r="F195" s="198" t="s">
        <v>256</v>
      </c>
      <c r="G195" s="196"/>
      <c r="H195" s="196"/>
      <c r="I195" s="199"/>
      <c r="J195" s="200">
        <f>BK195</f>
        <v>0</v>
      </c>
      <c r="K195" s="196"/>
      <c r="L195" s="201"/>
      <c r="M195" s="202"/>
      <c r="N195" s="203"/>
      <c r="O195" s="203"/>
      <c r="P195" s="204">
        <f>SUM(P196:P199)</f>
        <v>0</v>
      </c>
      <c r="Q195" s="203"/>
      <c r="R195" s="204">
        <f>SUM(R196:R199)</f>
        <v>0</v>
      </c>
      <c r="S195" s="203"/>
      <c r="T195" s="205">
        <f>SUM(T196:T199)</f>
        <v>0</v>
      </c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R195" s="206" t="s">
        <v>81</v>
      </c>
      <c r="AT195" s="207" t="s">
        <v>72</v>
      </c>
      <c r="AU195" s="207" t="s">
        <v>73</v>
      </c>
      <c r="AY195" s="206" t="s">
        <v>118</v>
      </c>
      <c r="BK195" s="208">
        <f>SUM(BK196:BK199)</f>
        <v>0</v>
      </c>
    </row>
    <row r="196" s="2" customFormat="1" ht="62.7" customHeight="1">
      <c r="A196" s="37"/>
      <c r="B196" s="38"/>
      <c r="C196" s="209" t="s">
        <v>257</v>
      </c>
      <c r="D196" s="209" t="s">
        <v>119</v>
      </c>
      <c r="E196" s="210" t="s">
        <v>258</v>
      </c>
      <c r="F196" s="211" t="s">
        <v>259</v>
      </c>
      <c r="G196" s="212" t="s">
        <v>260</v>
      </c>
      <c r="H196" s="213">
        <v>1</v>
      </c>
      <c r="I196" s="214"/>
      <c r="J196" s="215">
        <f>ROUND(I196*H196,2)</f>
        <v>0</v>
      </c>
      <c r="K196" s="211" t="s">
        <v>1</v>
      </c>
      <c r="L196" s="43"/>
      <c r="M196" s="216" t="s">
        <v>1</v>
      </c>
      <c r="N196" s="217" t="s">
        <v>38</v>
      </c>
      <c r="O196" s="90"/>
      <c r="P196" s="218">
        <f>O196*H196</f>
        <v>0</v>
      </c>
      <c r="Q196" s="218">
        <v>0</v>
      </c>
      <c r="R196" s="218">
        <f>Q196*H196</f>
        <v>0</v>
      </c>
      <c r="S196" s="218">
        <v>0</v>
      </c>
      <c r="T196" s="21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0" t="s">
        <v>123</v>
      </c>
      <c r="AT196" s="220" t="s">
        <v>119</v>
      </c>
      <c r="AU196" s="220" t="s">
        <v>81</v>
      </c>
      <c r="AY196" s="16" t="s">
        <v>118</v>
      </c>
      <c r="BE196" s="221">
        <f>IF(N196="základní",J196,0)</f>
        <v>0</v>
      </c>
      <c r="BF196" s="221">
        <f>IF(N196="snížená",J196,0)</f>
        <v>0</v>
      </c>
      <c r="BG196" s="221">
        <f>IF(N196="zákl. přenesená",J196,0)</f>
        <v>0</v>
      </c>
      <c r="BH196" s="221">
        <f>IF(N196="sníž. přenesená",J196,0)</f>
        <v>0</v>
      </c>
      <c r="BI196" s="221">
        <f>IF(N196="nulová",J196,0)</f>
        <v>0</v>
      </c>
      <c r="BJ196" s="16" t="s">
        <v>81</v>
      </c>
      <c r="BK196" s="221">
        <f>ROUND(I196*H196,2)</f>
        <v>0</v>
      </c>
      <c r="BL196" s="16" t="s">
        <v>123</v>
      </c>
      <c r="BM196" s="220" t="s">
        <v>261</v>
      </c>
    </row>
    <row r="197" s="2" customFormat="1">
      <c r="A197" s="37"/>
      <c r="B197" s="38"/>
      <c r="C197" s="39"/>
      <c r="D197" s="222" t="s">
        <v>124</v>
      </c>
      <c r="E197" s="39"/>
      <c r="F197" s="223" t="s">
        <v>259</v>
      </c>
      <c r="G197" s="39"/>
      <c r="H197" s="39"/>
      <c r="I197" s="224"/>
      <c r="J197" s="39"/>
      <c r="K197" s="39"/>
      <c r="L197" s="43"/>
      <c r="M197" s="225"/>
      <c r="N197" s="226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124</v>
      </c>
      <c r="AU197" s="16" t="s">
        <v>81</v>
      </c>
    </row>
    <row r="198" s="2" customFormat="1" ht="49.05" customHeight="1">
      <c r="A198" s="37"/>
      <c r="B198" s="38"/>
      <c r="C198" s="209" t="s">
        <v>186</v>
      </c>
      <c r="D198" s="209" t="s">
        <v>119</v>
      </c>
      <c r="E198" s="210" t="s">
        <v>262</v>
      </c>
      <c r="F198" s="211" t="s">
        <v>263</v>
      </c>
      <c r="G198" s="212" t="s">
        <v>122</v>
      </c>
      <c r="H198" s="213">
        <v>18</v>
      </c>
      <c r="I198" s="214"/>
      <c r="J198" s="215">
        <f>ROUND(I198*H198,2)</f>
        <v>0</v>
      </c>
      <c r="K198" s="211" t="s">
        <v>1</v>
      </c>
      <c r="L198" s="43"/>
      <c r="M198" s="216" t="s">
        <v>1</v>
      </c>
      <c r="N198" s="217" t="s">
        <v>38</v>
      </c>
      <c r="O198" s="90"/>
      <c r="P198" s="218">
        <f>O198*H198</f>
        <v>0</v>
      </c>
      <c r="Q198" s="218">
        <v>0</v>
      </c>
      <c r="R198" s="218">
        <f>Q198*H198</f>
        <v>0</v>
      </c>
      <c r="S198" s="218">
        <v>0</v>
      </c>
      <c r="T198" s="21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0" t="s">
        <v>123</v>
      </c>
      <c r="AT198" s="220" t="s">
        <v>119</v>
      </c>
      <c r="AU198" s="220" t="s">
        <v>81</v>
      </c>
      <c r="AY198" s="16" t="s">
        <v>118</v>
      </c>
      <c r="BE198" s="221">
        <f>IF(N198="základní",J198,0)</f>
        <v>0</v>
      </c>
      <c r="BF198" s="221">
        <f>IF(N198="snížená",J198,0)</f>
        <v>0</v>
      </c>
      <c r="BG198" s="221">
        <f>IF(N198="zákl. přenesená",J198,0)</f>
        <v>0</v>
      </c>
      <c r="BH198" s="221">
        <f>IF(N198="sníž. přenesená",J198,0)</f>
        <v>0</v>
      </c>
      <c r="BI198" s="221">
        <f>IF(N198="nulová",J198,0)</f>
        <v>0</v>
      </c>
      <c r="BJ198" s="16" t="s">
        <v>81</v>
      </c>
      <c r="BK198" s="221">
        <f>ROUND(I198*H198,2)</f>
        <v>0</v>
      </c>
      <c r="BL198" s="16" t="s">
        <v>123</v>
      </c>
      <c r="BM198" s="220" t="s">
        <v>264</v>
      </c>
    </row>
    <row r="199" s="2" customFormat="1">
      <c r="A199" s="37"/>
      <c r="B199" s="38"/>
      <c r="C199" s="39"/>
      <c r="D199" s="222" t="s">
        <v>124</v>
      </c>
      <c r="E199" s="39"/>
      <c r="F199" s="223" t="s">
        <v>263</v>
      </c>
      <c r="G199" s="39"/>
      <c r="H199" s="39"/>
      <c r="I199" s="224"/>
      <c r="J199" s="39"/>
      <c r="K199" s="39"/>
      <c r="L199" s="43"/>
      <c r="M199" s="225"/>
      <c r="N199" s="226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124</v>
      </c>
      <c r="AU199" s="16" t="s">
        <v>81</v>
      </c>
    </row>
    <row r="200" s="11" customFormat="1" ht="25.92" customHeight="1">
      <c r="A200" s="11"/>
      <c r="B200" s="195"/>
      <c r="C200" s="196"/>
      <c r="D200" s="197" t="s">
        <v>72</v>
      </c>
      <c r="E200" s="198" t="s">
        <v>265</v>
      </c>
      <c r="F200" s="198" t="s">
        <v>266</v>
      </c>
      <c r="G200" s="196"/>
      <c r="H200" s="196"/>
      <c r="I200" s="199"/>
      <c r="J200" s="200">
        <f>BK200</f>
        <v>0</v>
      </c>
      <c r="K200" s="196"/>
      <c r="L200" s="201"/>
      <c r="M200" s="202"/>
      <c r="N200" s="203"/>
      <c r="O200" s="203"/>
      <c r="P200" s="204">
        <f>SUM(P201:P210)</f>
        <v>0</v>
      </c>
      <c r="Q200" s="203"/>
      <c r="R200" s="204">
        <f>SUM(R201:R210)</f>
        <v>0</v>
      </c>
      <c r="S200" s="203"/>
      <c r="T200" s="205">
        <f>SUM(T201:T210)</f>
        <v>0</v>
      </c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R200" s="206" t="s">
        <v>81</v>
      </c>
      <c r="AT200" s="207" t="s">
        <v>72</v>
      </c>
      <c r="AU200" s="207" t="s">
        <v>73</v>
      </c>
      <c r="AY200" s="206" t="s">
        <v>118</v>
      </c>
      <c r="BK200" s="208">
        <f>SUM(BK201:BK210)</f>
        <v>0</v>
      </c>
    </row>
    <row r="201" s="2" customFormat="1" ht="16.5" customHeight="1">
      <c r="A201" s="37"/>
      <c r="B201" s="38"/>
      <c r="C201" s="209" t="s">
        <v>267</v>
      </c>
      <c r="D201" s="209" t="s">
        <v>119</v>
      </c>
      <c r="E201" s="210" t="s">
        <v>268</v>
      </c>
      <c r="F201" s="211" t="s">
        <v>269</v>
      </c>
      <c r="G201" s="212" t="s">
        <v>270</v>
      </c>
      <c r="H201" s="213">
        <v>1</v>
      </c>
      <c r="I201" s="214"/>
      <c r="J201" s="215">
        <f>ROUND(I201*H201,2)</f>
        <v>0</v>
      </c>
      <c r="K201" s="211" t="s">
        <v>1</v>
      </c>
      <c r="L201" s="43"/>
      <c r="M201" s="216" t="s">
        <v>1</v>
      </c>
      <c r="N201" s="217" t="s">
        <v>38</v>
      </c>
      <c r="O201" s="90"/>
      <c r="P201" s="218">
        <f>O201*H201</f>
        <v>0</v>
      </c>
      <c r="Q201" s="218">
        <v>0</v>
      </c>
      <c r="R201" s="218">
        <f>Q201*H201</f>
        <v>0</v>
      </c>
      <c r="S201" s="218">
        <v>0</v>
      </c>
      <c r="T201" s="21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0" t="s">
        <v>123</v>
      </c>
      <c r="AT201" s="220" t="s">
        <v>119</v>
      </c>
      <c r="AU201" s="220" t="s">
        <v>81</v>
      </c>
      <c r="AY201" s="16" t="s">
        <v>118</v>
      </c>
      <c r="BE201" s="221">
        <f>IF(N201="základní",J201,0)</f>
        <v>0</v>
      </c>
      <c r="BF201" s="221">
        <f>IF(N201="snížená",J201,0)</f>
        <v>0</v>
      </c>
      <c r="BG201" s="221">
        <f>IF(N201="zákl. přenesená",J201,0)</f>
        <v>0</v>
      </c>
      <c r="BH201" s="221">
        <f>IF(N201="sníž. přenesená",J201,0)</f>
        <v>0</v>
      </c>
      <c r="BI201" s="221">
        <f>IF(N201="nulová",J201,0)</f>
        <v>0</v>
      </c>
      <c r="BJ201" s="16" t="s">
        <v>81</v>
      </c>
      <c r="BK201" s="221">
        <f>ROUND(I201*H201,2)</f>
        <v>0</v>
      </c>
      <c r="BL201" s="16" t="s">
        <v>123</v>
      </c>
      <c r="BM201" s="220" t="s">
        <v>271</v>
      </c>
    </row>
    <row r="202" s="2" customFormat="1">
      <c r="A202" s="37"/>
      <c r="B202" s="38"/>
      <c r="C202" s="39"/>
      <c r="D202" s="222" t="s">
        <v>124</v>
      </c>
      <c r="E202" s="39"/>
      <c r="F202" s="223" t="s">
        <v>269</v>
      </c>
      <c r="G202" s="39"/>
      <c r="H202" s="39"/>
      <c r="I202" s="224"/>
      <c r="J202" s="39"/>
      <c r="K202" s="39"/>
      <c r="L202" s="43"/>
      <c r="M202" s="225"/>
      <c r="N202" s="226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124</v>
      </c>
      <c r="AU202" s="16" t="s">
        <v>81</v>
      </c>
    </row>
    <row r="203" s="2" customFormat="1" ht="21.75" customHeight="1">
      <c r="A203" s="37"/>
      <c r="B203" s="38"/>
      <c r="C203" s="209" t="s">
        <v>191</v>
      </c>
      <c r="D203" s="209" t="s">
        <v>119</v>
      </c>
      <c r="E203" s="210" t="s">
        <v>272</v>
      </c>
      <c r="F203" s="211" t="s">
        <v>273</v>
      </c>
      <c r="G203" s="212" t="s">
        <v>270</v>
      </c>
      <c r="H203" s="213">
        <v>1</v>
      </c>
      <c r="I203" s="214"/>
      <c r="J203" s="215">
        <f>ROUND(I203*H203,2)</f>
        <v>0</v>
      </c>
      <c r="K203" s="211" t="s">
        <v>1</v>
      </c>
      <c r="L203" s="43"/>
      <c r="M203" s="216" t="s">
        <v>1</v>
      </c>
      <c r="N203" s="217" t="s">
        <v>38</v>
      </c>
      <c r="O203" s="90"/>
      <c r="P203" s="218">
        <f>O203*H203</f>
        <v>0</v>
      </c>
      <c r="Q203" s="218">
        <v>0</v>
      </c>
      <c r="R203" s="218">
        <f>Q203*H203</f>
        <v>0</v>
      </c>
      <c r="S203" s="218">
        <v>0</v>
      </c>
      <c r="T203" s="21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0" t="s">
        <v>123</v>
      </c>
      <c r="AT203" s="220" t="s">
        <v>119</v>
      </c>
      <c r="AU203" s="220" t="s">
        <v>81</v>
      </c>
      <c r="AY203" s="16" t="s">
        <v>118</v>
      </c>
      <c r="BE203" s="221">
        <f>IF(N203="základní",J203,0)</f>
        <v>0</v>
      </c>
      <c r="BF203" s="221">
        <f>IF(N203="snížená",J203,0)</f>
        <v>0</v>
      </c>
      <c r="BG203" s="221">
        <f>IF(N203="zákl. přenesená",J203,0)</f>
        <v>0</v>
      </c>
      <c r="BH203" s="221">
        <f>IF(N203="sníž. přenesená",J203,0)</f>
        <v>0</v>
      </c>
      <c r="BI203" s="221">
        <f>IF(N203="nulová",J203,0)</f>
        <v>0</v>
      </c>
      <c r="BJ203" s="16" t="s">
        <v>81</v>
      </c>
      <c r="BK203" s="221">
        <f>ROUND(I203*H203,2)</f>
        <v>0</v>
      </c>
      <c r="BL203" s="16" t="s">
        <v>123</v>
      </c>
      <c r="BM203" s="220" t="s">
        <v>274</v>
      </c>
    </row>
    <row r="204" s="2" customFormat="1">
      <c r="A204" s="37"/>
      <c r="B204" s="38"/>
      <c r="C204" s="39"/>
      <c r="D204" s="222" t="s">
        <v>124</v>
      </c>
      <c r="E204" s="39"/>
      <c r="F204" s="223" t="s">
        <v>273</v>
      </c>
      <c r="G204" s="39"/>
      <c r="H204" s="39"/>
      <c r="I204" s="224"/>
      <c r="J204" s="39"/>
      <c r="K204" s="39"/>
      <c r="L204" s="43"/>
      <c r="M204" s="225"/>
      <c r="N204" s="226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124</v>
      </c>
      <c r="AU204" s="16" t="s">
        <v>81</v>
      </c>
    </row>
    <row r="205" s="2" customFormat="1" ht="21.75" customHeight="1">
      <c r="A205" s="37"/>
      <c r="B205" s="38"/>
      <c r="C205" s="209" t="s">
        <v>275</v>
      </c>
      <c r="D205" s="209" t="s">
        <v>119</v>
      </c>
      <c r="E205" s="210" t="s">
        <v>276</v>
      </c>
      <c r="F205" s="211" t="s">
        <v>277</v>
      </c>
      <c r="G205" s="212" t="s">
        <v>190</v>
      </c>
      <c r="H205" s="213">
        <v>1</v>
      </c>
      <c r="I205" s="214"/>
      <c r="J205" s="215">
        <f>ROUND(I205*H205,2)</f>
        <v>0</v>
      </c>
      <c r="K205" s="211" t="s">
        <v>1</v>
      </c>
      <c r="L205" s="43"/>
      <c r="M205" s="216" t="s">
        <v>1</v>
      </c>
      <c r="N205" s="217" t="s">
        <v>38</v>
      </c>
      <c r="O205" s="90"/>
      <c r="P205" s="218">
        <f>O205*H205</f>
        <v>0</v>
      </c>
      <c r="Q205" s="218">
        <v>0</v>
      </c>
      <c r="R205" s="218">
        <f>Q205*H205</f>
        <v>0</v>
      </c>
      <c r="S205" s="218">
        <v>0</v>
      </c>
      <c r="T205" s="21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0" t="s">
        <v>123</v>
      </c>
      <c r="AT205" s="220" t="s">
        <v>119</v>
      </c>
      <c r="AU205" s="220" t="s">
        <v>81</v>
      </c>
      <c r="AY205" s="16" t="s">
        <v>118</v>
      </c>
      <c r="BE205" s="221">
        <f>IF(N205="základní",J205,0)</f>
        <v>0</v>
      </c>
      <c r="BF205" s="221">
        <f>IF(N205="snížená",J205,0)</f>
        <v>0</v>
      </c>
      <c r="BG205" s="221">
        <f>IF(N205="zákl. přenesená",J205,0)</f>
        <v>0</v>
      </c>
      <c r="BH205" s="221">
        <f>IF(N205="sníž. přenesená",J205,0)</f>
        <v>0</v>
      </c>
      <c r="BI205" s="221">
        <f>IF(N205="nulová",J205,0)</f>
        <v>0</v>
      </c>
      <c r="BJ205" s="16" t="s">
        <v>81</v>
      </c>
      <c r="BK205" s="221">
        <f>ROUND(I205*H205,2)</f>
        <v>0</v>
      </c>
      <c r="BL205" s="16" t="s">
        <v>123</v>
      </c>
      <c r="BM205" s="220" t="s">
        <v>278</v>
      </c>
    </row>
    <row r="206" s="2" customFormat="1">
      <c r="A206" s="37"/>
      <c r="B206" s="38"/>
      <c r="C206" s="39"/>
      <c r="D206" s="222" t="s">
        <v>124</v>
      </c>
      <c r="E206" s="39"/>
      <c r="F206" s="223" t="s">
        <v>277</v>
      </c>
      <c r="G206" s="39"/>
      <c r="H206" s="39"/>
      <c r="I206" s="224"/>
      <c r="J206" s="39"/>
      <c r="K206" s="39"/>
      <c r="L206" s="43"/>
      <c r="M206" s="225"/>
      <c r="N206" s="226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124</v>
      </c>
      <c r="AU206" s="16" t="s">
        <v>81</v>
      </c>
    </row>
    <row r="207" s="2" customFormat="1" ht="21.75" customHeight="1">
      <c r="A207" s="37"/>
      <c r="B207" s="38"/>
      <c r="C207" s="209" t="s">
        <v>194</v>
      </c>
      <c r="D207" s="209" t="s">
        <v>119</v>
      </c>
      <c r="E207" s="210" t="s">
        <v>279</v>
      </c>
      <c r="F207" s="211" t="s">
        <v>280</v>
      </c>
      <c r="G207" s="212" t="s">
        <v>190</v>
      </c>
      <c r="H207" s="213">
        <v>1</v>
      </c>
      <c r="I207" s="214"/>
      <c r="J207" s="215">
        <f>ROUND(I207*H207,2)</f>
        <v>0</v>
      </c>
      <c r="K207" s="211" t="s">
        <v>1</v>
      </c>
      <c r="L207" s="43"/>
      <c r="M207" s="216" t="s">
        <v>1</v>
      </c>
      <c r="N207" s="217" t="s">
        <v>38</v>
      </c>
      <c r="O207" s="90"/>
      <c r="P207" s="218">
        <f>O207*H207</f>
        <v>0</v>
      </c>
      <c r="Q207" s="218">
        <v>0</v>
      </c>
      <c r="R207" s="218">
        <f>Q207*H207</f>
        <v>0</v>
      </c>
      <c r="S207" s="218">
        <v>0</v>
      </c>
      <c r="T207" s="21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0" t="s">
        <v>123</v>
      </c>
      <c r="AT207" s="220" t="s">
        <v>119</v>
      </c>
      <c r="AU207" s="220" t="s">
        <v>81</v>
      </c>
      <c r="AY207" s="16" t="s">
        <v>118</v>
      </c>
      <c r="BE207" s="221">
        <f>IF(N207="základní",J207,0)</f>
        <v>0</v>
      </c>
      <c r="BF207" s="221">
        <f>IF(N207="snížená",J207,0)</f>
        <v>0</v>
      </c>
      <c r="BG207" s="221">
        <f>IF(N207="zákl. přenesená",J207,0)</f>
        <v>0</v>
      </c>
      <c r="BH207" s="221">
        <f>IF(N207="sníž. přenesená",J207,0)</f>
        <v>0</v>
      </c>
      <c r="BI207" s="221">
        <f>IF(N207="nulová",J207,0)</f>
        <v>0</v>
      </c>
      <c r="BJ207" s="16" t="s">
        <v>81</v>
      </c>
      <c r="BK207" s="221">
        <f>ROUND(I207*H207,2)</f>
        <v>0</v>
      </c>
      <c r="BL207" s="16" t="s">
        <v>123</v>
      </c>
      <c r="BM207" s="220" t="s">
        <v>281</v>
      </c>
    </row>
    <row r="208" s="2" customFormat="1">
      <c r="A208" s="37"/>
      <c r="B208" s="38"/>
      <c r="C208" s="39"/>
      <c r="D208" s="222" t="s">
        <v>124</v>
      </c>
      <c r="E208" s="39"/>
      <c r="F208" s="223" t="s">
        <v>280</v>
      </c>
      <c r="G208" s="39"/>
      <c r="H208" s="39"/>
      <c r="I208" s="224"/>
      <c r="J208" s="39"/>
      <c r="K208" s="39"/>
      <c r="L208" s="43"/>
      <c r="M208" s="225"/>
      <c r="N208" s="226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124</v>
      </c>
      <c r="AU208" s="16" t="s">
        <v>81</v>
      </c>
    </row>
    <row r="209" s="2" customFormat="1" ht="16.5" customHeight="1">
      <c r="A209" s="37"/>
      <c r="B209" s="38"/>
      <c r="C209" s="209" t="s">
        <v>282</v>
      </c>
      <c r="D209" s="209" t="s">
        <v>119</v>
      </c>
      <c r="E209" s="210" t="s">
        <v>283</v>
      </c>
      <c r="F209" s="211" t="s">
        <v>284</v>
      </c>
      <c r="G209" s="212" t="s">
        <v>190</v>
      </c>
      <c r="H209" s="213">
        <v>1</v>
      </c>
      <c r="I209" s="214"/>
      <c r="J209" s="215">
        <f>ROUND(I209*H209,2)</f>
        <v>0</v>
      </c>
      <c r="K209" s="211" t="s">
        <v>1</v>
      </c>
      <c r="L209" s="43"/>
      <c r="M209" s="216" t="s">
        <v>1</v>
      </c>
      <c r="N209" s="217" t="s">
        <v>38</v>
      </c>
      <c r="O209" s="90"/>
      <c r="P209" s="218">
        <f>O209*H209</f>
        <v>0</v>
      </c>
      <c r="Q209" s="218">
        <v>0</v>
      </c>
      <c r="R209" s="218">
        <f>Q209*H209</f>
        <v>0</v>
      </c>
      <c r="S209" s="218">
        <v>0</v>
      </c>
      <c r="T209" s="21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0" t="s">
        <v>123</v>
      </c>
      <c r="AT209" s="220" t="s">
        <v>119</v>
      </c>
      <c r="AU209" s="220" t="s">
        <v>81</v>
      </c>
      <c r="AY209" s="16" t="s">
        <v>118</v>
      </c>
      <c r="BE209" s="221">
        <f>IF(N209="základní",J209,0)</f>
        <v>0</v>
      </c>
      <c r="BF209" s="221">
        <f>IF(N209="snížená",J209,0)</f>
        <v>0</v>
      </c>
      <c r="BG209" s="221">
        <f>IF(N209="zákl. přenesená",J209,0)</f>
        <v>0</v>
      </c>
      <c r="BH209" s="221">
        <f>IF(N209="sníž. přenesená",J209,0)</f>
        <v>0</v>
      </c>
      <c r="BI209" s="221">
        <f>IF(N209="nulová",J209,0)</f>
        <v>0</v>
      </c>
      <c r="BJ209" s="16" t="s">
        <v>81</v>
      </c>
      <c r="BK209" s="221">
        <f>ROUND(I209*H209,2)</f>
        <v>0</v>
      </c>
      <c r="BL209" s="16" t="s">
        <v>123</v>
      </c>
      <c r="BM209" s="220" t="s">
        <v>285</v>
      </c>
    </row>
    <row r="210" s="2" customFormat="1">
      <c r="A210" s="37"/>
      <c r="B210" s="38"/>
      <c r="C210" s="39"/>
      <c r="D210" s="222" t="s">
        <v>124</v>
      </c>
      <c r="E210" s="39"/>
      <c r="F210" s="223" t="s">
        <v>284</v>
      </c>
      <c r="G210" s="39"/>
      <c r="H210" s="39"/>
      <c r="I210" s="224"/>
      <c r="J210" s="39"/>
      <c r="K210" s="39"/>
      <c r="L210" s="43"/>
      <c r="M210" s="259"/>
      <c r="N210" s="260"/>
      <c r="O210" s="261"/>
      <c r="P210" s="261"/>
      <c r="Q210" s="261"/>
      <c r="R210" s="261"/>
      <c r="S210" s="261"/>
      <c r="T210" s="262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124</v>
      </c>
      <c r="AU210" s="16" t="s">
        <v>81</v>
      </c>
    </row>
    <row r="211" s="2" customFormat="1" ht="6.96" customHeight="1">
      <c r="A211" s="37"/>
      <c r="B211" s="65"/>
      <c r="C211" s="66"/>
      <c r="D211" s="66"/>
      <c r="E211" s="66"/>
      <c r="F211" s="66"/>
      <c r="G211" s="66"/>
      <c r="H211" s="66"/>
      <c r="I211" s="66"/>
      <c r="J211" s="66"/>
      <c r="K211" s="66"/>
      <c r="L211" s="43"/>
      <c r="M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</row>
  </sheetData>
  <sheetProtection sheet="1" autoFilter="0" formatColumns="0" formatRows="0" objects="1" scenarios="1" spinCount="100000" saltValue="GP2CuHdB058gx+j5N+GhdX+DVD1QhCuCVHlVRX5S95C1wfApJtuHv2DbRFJrploHkPY3gY2c3IayZG5V7OnmCw==" hashValue="C8QhEbxmj2cETbjiQj8VDyooUpD+fEjl7Fn6E5aqQckfcFml1xLprRG2z2R2EILlqYDjqUVEbcZxMxTCDJEd0A==" algorithmName="SHA-512" password="CC35"/>
  <autoFilter ref="C120:K21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Havarijní oprava klimatizačních jednotek řady 300 v objektu CDP Přerov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286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12. 2. 2026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ROUND((SUM(BE119:BE132)),  2)</f>
        <v>0</v>
      </c>
      <c r="G33" s="37"/>
      <c r="H33" s="37"/>
      <c r="I33" s="154">
        <v>0.20999999999999999</v>
      </c>
      <c r="J33" s="153">
        <f>ROUND(((SUM(BE119:BE132))*I33),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ROUND((SUM(BF119:BF132)),  2)</f>
        <v>0</v>
      </c>
      <c r="G34" s="37"/>
      <c r="H34" s="37"/>
      <c r="I34" s="154">
        <v>0.12</v>
      </c>
      <c r="J34" s="153">
        <f>ROUND(((SUM(BF119:BF132))*I34),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ROUND((SUM(BG119:BG132)),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ROUND((SUM(BH119:BH132)),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ROUND((SUM(BI119:BI132)),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Havarijní oprava klimatizačních jednotek řady 300 v objektu CDP Přerov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02 - Připojení do systému MaR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12. 2. 2026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96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97</v>
      </c>
    </row>
    <row r="97" s="9" customFormat="1" ht="24.96" customHeight="1">
      <c r="A97" s="9"/>
      <c r="B97" s="178"/>
      <c r="C97" s="179"/>
      <c r="D97" s="180" t="s">
        <v>287</v>
      </c>
      <c r="E97" s="181"/>
      <c r="F97" s="181"/>
      <c r="G97" s="181"/>
      <c r="H97" s="181"/>
      <c r="I97" s="181"/>
      <c r="J97" s="182">
        <f>J120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288</v>
      </c>
      <c r="E98" s="181"/>
      <c r="F98" s="181"/>
      <c r="G98" s="181"/>
      <c r="H98" s="181"/>
      <c r="I98" s="181"/>
      <c r="J98" s="182">
        <f>J123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289</v>
      </c>
      <c r="E99" s="181"/>
      <c r="F99" s="181"/>
      <c r="G99" s="181"/>
      <c r="H99" s="181"/>
      <c r="I99" s="181"/>
      <c r="J99" s="182">
        <f>J130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103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6.25" customHeight="1">
      <c r="A109" s="37"/>
      <c r="B109" s="38"/>
      <c r="C109" s="39"/>
      <c r="D109" s="39"/>
      <c r="E109" s="173" t="str">
        <f>E7</f>
        <v>Havarijní oprava klimatizačních jednotek řady 300 v objektu CDP Přerov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91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SO 02 - Připojení do systému MaR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 xml:space="preserve"> </v>
      </c>
      <c r="G113" s="39"/>
      <c r="H113" s="39"/>
      <c r="I113" s="31" t="s">
        <v>22</v>
      </c>
      <c r="J113" s="78" t="str">
        <f>IF(J12="","",J12)</f>
        <v>12. 2. 2026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9"/>
      <c r="E115" s="39"/>
      <c r="F115" s="26" t="str">
        <f>E15</f>
        <v xml:space="preserve"> </v>
      </c>
      <c r="G115" s="39"/>
      <c r="H115" s="39"/>
      <c r="I115" s="31" t="s">
        <v>29</v>
      </c>
      <c r="J115" s="35" t="str">
        <f>E21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27</v>
      </c>
      <c r="D116" s="39"/>
      <c r="E116" s="39"/>
      <c r="F116" s="26" t="str">
        <f>IF(E18="","",E18)</f>
        <v>Vyplň údaj</v>
      </c>
      <c r="G116" s="39"/>
      <c r="H116" s="39"/>
      <c r="I116" s="31" t="s">
        <v>31</v>
      </c>
      <c r="J116" s="35" t="str">
        <f>E24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0" customFormat="1" ht="29.28" customHeight="1">
      <c r="A118" s="184"/>
      <c r="B118" s="185"/>
      <c r="C118" s="186" t="s">
        <v>104</v>
      </c>
      <c r="D118" s="187" t="s">
        <v>58</v>
      </c>
      <c r="E118" s="187" t="s">
        <v>54</v>
      </c>
      <c r="F118" s="187" t="s">
        <v>55</v>
      </c>
      <c r="G118" s="187" t="s">
        <v>105</v>
      </c>
      <c r="H118" s="187" t="s">
        <v>106</v>
      </c>
      <c r="I118" s="187" t="s">
        <v>107</v>
      </c>
      <c r="J118" s="187" t="s">
        <v>95</v>
      </c>
      <c r="K118" s="188" t="s">
        <v>108</v>
      </c>
      <c r="L118" s="189"/>
      <c r="M118" s="99" t="s">
        <v>1</v>
      </c>
      <c r="N118" s="100" t="s">
        <v>37</v>
      </c>
      <c r="O118" s="100" t="s">
        <v>109</v>
      </c>
      <c r="P118" s="100" t="s">
        <v>110</v>
      </c>
      <c r="Q118" s="100" t="s">
        <v>111</v>
      </c>
      <c r="R118" s="100" t="s">
        <v>112</v>
      </c>
      <c r="S118" s="100" t="s">
        <v>113</v>
      </c>
      <c r="T118" s="101" t="s">
        <v>114</v>
      </c>
      <c r="U118" s="184"/>
      <c r="V118" s="184"/>
      <c r="W118" s="184"/>
      <c r="X118" s="184"/>
      <c r="Y118" s="184"/>
      <c r="Z118" s="184"/>
      <c r="AA118" s="184"/>
      <c r="AB118" s="184"/>
      <c r="AC118" s="184"/>
      <c r="AD118" s="184"/>
      <c r="AE118" s="184"/>
    </row>
    <row r="119" s="2" customFormat="1" ht="22.8" customHeight="1">
      <c r="A119" s="37"/>
      <c r="B119" s="38"/>
      <c r="C119" s="106" t="s">
        <v>115</v>
      </c>
      <c r="D119" s="39"/>
      <c r="E119" s="39"/>
      <c r="F119" s="39"/>
      <c r="G119" s="39"/>
      <c r="H119" s="39"/>
      <c r="I119" s="39"/>
      <c r="J119" s="190">
        <f>BK119</f>
        <v>0</v>
      </c>
      <c r="K119" s="39"/>
      <c r="L119" s="43"/>
      <c r="M119" s="102"/>
      <c r="N119" s="191"/>
      <c r="O119" s="103"/>
      <c r="P119" s="192">
        <f>P120+P123+P130</f>
        <v>0</v>
      </c>
      <c r="Q119" s="103"/>
      <c r="R119" s="192">
        <f>R120+R123+R130</f>
        <v>0</v>
      </c>
      <c r="S119" s="103"/>
      <c r="T119" s="193">
        <f>T120+T123+T130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72</v>
      </c>
      <c r="AU119" s="16" t="s">
        <v>97</v>
      </c>
      <c r="BK119" s="194">
        <f>BK120+BK123+BK130</f>
        <v>0</v>
      </c>
    </row>
    <row r="120" s="11" customFormat="1" ht="25.92" customHeight="1">
      <c r="A120" s="11"/>
      <c r="B120" s="195"/>
      <c r="C120" s="196"/>
      <c r="D120" s="197" t="s">
        <v>72</v>
      </c>
      <c r="E120" s="198" t="s">
        <v>290</v>
      </c>
      <c r="F120" s="198" t="s">
        <v>246</v>
      </c>
      <c r="G120" s="196"/>
      <c r="H120" s="196"/>
      <c r="I120" s="199"/>
      <c r="J120" s="200">
        <f>BK120</f>
        <v>0</v>
      </c>
      <c r="K120" s="196"/>
      <c r="L120" s="201"/>
      <c r="M120" s="202"/>
      <c r="N120" s="203"/>
      <c r="O120" s="203"/>
      <c r="P120" s="204">
        <f>SUM(P121:P122)</f>
        <v>0</v>
      </c>
      <c r="Q120" s="203"/>
      <c r="R120" s="204">
        <f>SUM(R121:R122)</f>
        <v>0</v>
      </c>
      <c r="S120" s="203"/>
      <c r="T120" s="205">
        <f>SUM(T121:T122)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6" t="s">
        <v>81</v>
      </c>
      <c r="AT120" s="207" t="s">
        <v>72</v>
      </c>
      <c r="AU120" s="207" t="s">
        <v>73</v>
      </c>
      <c r="AY120" s="206" t="s">
        <v>118</v>
      </c>
      <c r="BK120" s="208">
        <f>SUM(BK121:BK122)</f>
        <v>0</v>
      </c>
    </row>
    <row r="121" s="2" customFormat="1" ht="16.5" customHeight="1">
      <c r="A121" s="37"/>
      <c r="B121" s="38"/>
      <c r="C121" s="209" t="s">
        <v>81</v>
      </c>
      <c r="D121" s="209" t="s">
        <v>119</v>
      </c>
      <c r="E121" s="210" t="s">
        <v>291</v>
      </c>
      <c r="F121" s="211" t="s">
        <v>292</v>
      </c>
      <c r="G121" s="212" t="s">
        <v>293</v>
      </c>
      <c r="H121" s="213">
        <v>40</v>
      </c>
      <c r="I121" s="214"/>
      <c r="J121" s="215">
        <f>ROUND(I121*H121,2)</f>
        <v>0</v>
      </c>
      <c r="K121" s="211" t="s">
        <v>182</v>
      </c>
      <c r="L121" s="43"/>
      <c r="M121" s="216" t="s">
        <v>1</v>
      </c>
      <c r="N121" s="217" t="s">
        <v>38</v>
      </c>
      <c r="O121" s="90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0" t="s">
        <v>123</v>
      </c>
      <c r="AT121" s="220" t="s">
        <v>119</v>
      </c>
      <c r="AU121" s="220" t="s">
        <v>81</v>
      </c>
      <c r="AY121" s="16" t="s">
        <v>118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6" t="s">
        <v>81</v>
      </c>
      <c r="BK121" s="221">
        <f>ROUND(I121*H121,2)</f>
        <v>0</v>
      </c>
      <c r="BL121" s="16" t="s">
        <v>123</v>
      </c>
      <c r="BM121" s="220" t="s">
        <v>83</v>
      </c>
    </row>
    <row r="122" s="2" customFormat="1">
      <c r="A122" s="37"/>
      <c r="B122" s="38"/>
      <c r="C122" s="39"/>
      <c r="D122" s="222" t="s">
        <v>124</v>
      </c>
      <c r="E122" s="39"/>
      <c r="F122" s="223" t="s">
        <v>292</v>
      </c>
      <c r="G122" s="39"/>
      <c r="H122" s="39"/>
      <c r="I122" s="224"/>
      <c r="J122" s="39"/>
      <c r="K122" s="39"/>
      <c r="L122" s="43"/>
      <c r="M122" s="225"/>
      <c r="N122" s="226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124</v>
      </c>
      <c r="AU122" s="16" t="s">
        <v>81</v>
      </c>
    </row>
    <row r="123" s="11" customFormat="1" ht="25.92" customHeight="1">
      <c r="A123" s="11"/>
      <c r="B123" s="195"/>
      <c r="C123" s="196"/>
      <c r="D123" s="197" t="s">
        <v>72</v>
      </c>
      <c r="E123" s="198" t="s">
        <v>294</v>
      </c>
      <c r="F123" s="198" t="s">
        <v>295</v>
      </c>
      <c r="G123" s="196"/>
      <c r="H123" s="196"/>
      <c r="I123" s="199"/>
      <c r="J123" s="200">
        <f>BK123</f>
        <v>0</v>
      </c>
      <c r="K123" s="196"/>
      <c r="L123" s="201"/>
      <c r="M123" s="202"/>
      <c r="N123" s="203"/>
      <c r="O123" s="203"/>
      <c r="P123" s="204">
        <f>SUM(P124:P129)</f>
        <v>0</v>
      </c>
      <c r="Q123" s="203"/>
      <c r="R123" s="204">
        <f>SUM(R124:R129)</f>
        <v>0</v>
      </c>
      <c r="S123" s="203"/>
      <c r="T123" s="205">
        <f>SUM(T124:T129)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6" t="s">
        <v>81</v>
      </c>
      <c r="AT123" s="207" t="s">
        <v>72</v>
      </c>
      <c r="AU123" s="207" t="s">
        <v>73</v>
      </c>
      <c r="AY123" s="206" t="s">
        <v>118</v>
      </c>
      <c r="BK123" s="208">
        <f>SUM(BK124:BK129)</f>
        <v>0</v>
      </c>
    </row>
    <row r="124" s="2" customFormat="1" ht="16.5" customHeight="1">
      <c r="A124" s="37"/>
      <c r="B124" s="38"/>
      <c r="C124" s="209" t="s">
        <v>83</v>
      </c>
      <c r="D124" s="209" t="s">
        <v>119</v>
      </c>
      <c r="E124" s="210" t="s">
        <v>296</v>
      </c>
      <c r="F124" s="211" t="s">
        <v>297</v>
      </c>
      <c r="G124" s="212" t="s">
        <v>181</v>
      </c>
      <c r="H124" s="213">
        <v>160</v>
      </c>
      <c r="I124" s="214"/>
      <c r="J124" s="215">
        <f>ROUND(I124*H124,2)</f>
        <v>0</v>
      </c>
      <c r="K124" s="211" t="s">
        <v>1</v>
      </c>
      <c r="L124" s="43"/>
      <c r="M124" s="216" t="s">
        <v>1</v>
      </c>
      <c r="N124" s="217" t="s">
        <v>38</v>
      </c>
      <c r="O124" s="90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0" t="s">
        <v>123</v>
      </c>
      <c r="AT124" s="220" t="s">
        <v>119</v>
      </c>
      <c r="AU124" s="220" t="s">
        <v>81</v>
      </c>
      <c r="AY124" s="16" t="s">
        <v>118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6" t="s">
        <v>81</v>
      </c>
      <c r="BK124" s="221">
        <f>ROUND(I124*H124,2)</f>
        <v>0</v>
      </c>
      <c r="BL124" s="16" t="s">
        <v>123</v>
      </c>
      <c r="BM124" s="220" t="s">
        <v>123</v>
      </c>
    </row>
    <row r="125" s="2" customFormat="1">
      <c r="A125" s="37"/>
      <c r="B125" s="38"/>
      <c r="C125" s="39"/>
      <c r="D125" s="222" t="s">
        <v>124</v>
      </c>
      <c r="E125" s="39"/>
      <c r="F125" s="223" t="s">
        <v>297</v>
      </c>
      <c r="G125" s="39"/>
      <c r="H125" s="39"/>
      <c r="I125" s="224"/>
      <c r="J125" s="39"/>
      <c r="K125" s="39"/>
      <c r="L125" s="43"/>
      <c r="M125" s="225"/>
      <c r="N125" s="226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124</v>
      </c>
      <c r="AU125" s="16" t="s">
        <v>81</v>
      </c>
    </row>
    <row r="126" s="2" customFormat="1" ht="16.5" customHeight="1">
      <c r="A126" s="37"/>
      <c r="B126" s="38"/>
      <c r="C126" s="209" t="s">
        <v>127</v>
      </c>
      <c r="D126" s="209" t="s">
        <v>119</v>
      </c>
      <c r="E126" s="210" t="s">
        <v>298</v>
      </c>
      <c r="F126" s="211" t="s">
        <v>299</v>
      </c>
      <c r="G126" s="212" t="s">
        <v>218</v>
      </c>
      <c r="H126" s="213">
        <v>1</v>
      </c>
      <c r="I126" s="214"/>
      <c r="J126" s="215">
        <f>ROUND(I126*H126,2)</f>
        <v>0</v>
      </c>
      <c r="K126" s="211" t="s">
        <v>1</v>
      </c>
      <c r="L126" s="43"/>
      <c r="M126" s="216" t="s">
        <v>1</v>
      </c>
      <c r="N126" s="217" t="s">
        <v>38</v>
      </c>
      <c r="O126" s="90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0" t="s">
        <v>123</v>
      </c>
      <c r="AT126" s="220" t="s">
        <v>119</v>
      </c>
      <c r="AU126" s="220" t="s">
        <v>81</v>
      </c>
      <c r="AY126" s="16" t="s">
        <v>118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6" t="s">
        <v>81</v>
      </c>
      <c r="BK126" s="221">
        <f>ROUND(I126*H126,2)</f>
        <v>0</v>
      </c>
      <c r="BL126" s="16" t="s">
        <v>123</v>
      </c>
      <c r="BM126" s="220" t="s">
        <v>130</v>
      </c>
    </row>
    <row r="127" s="2" customFormat="1">
      <c r="A127" s="37"/>
      <c r="B127" s="38"/>
      <c r="C127" s="39"/>
      <c r="D127" s="222" t="s">
        <v>124</v>
      </c>
      <c r="E127" s="39"/>
      <c r="F127" s="223" t="s">
        <v>299</v>
      </c>
      <c r="G127" s="39"/>
      <c r="H127" s="39"/>
      <c r="I127" s="224"/>
      <c r="J127" s="39"/>
      <c r="K127" s="39"/>
      <c r="L127" s="43"/>
      <c r="M127" s="225"/>
      <c r="N127" s="226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124</v>
      </c>
      <c r="AU127" s="16" t="s">
        <v>81</v>
      </c>
    </row>
    <row r="128" s="2" customFormat="1" ht="16.5" customHeight="1">
      <c r="A128" s="37"/>
      <c r="B128" s="38"/>
      <c r="C128" s="209" t="s">
        <v>123</v>
      </c>
      <c r="D128" s="209" t="s">
        <v>119</v>
      </c>
      <c r="E128" s="210" t="s">
        <v>300</v>
      </c>
      <c r="F128" s="211" t="s">
        <v>301</v>
      </c>
      <c r="G128" s="212" t="s">
        <v>270</v>
      </c>
      <c r="H128" s="213">
        <v>1</v>
      </c>
      <c r="I128" s="214"/>
      <c r="J128" s="215">
        <f>ROUND(I128*H128,2)</f>
        <v>0</v>
      </c>
      <c r="K128" s="211" t="s">
        <v>1</v>
      </c>
      <c r="L128" s="43"/>
      <c r="M128" s="216" t="s">
        <v>1</v>
      </c>
      <c r="N128" s="217" t="s">
        <v>38</v>
      </c>
      <c r="O128" s="90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0" t="s">
        <v>123</v>
      </c>
      <c r="AT128" s="220" t="s">
        <v>119</v>
      </c>
      <c r="AU128" s="220" t="s">
        <v>81</v>
      </c>
      <c r="AY128" s="16" t="s">
        <v>118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6" t="s">
        <v>81</v>
      </c>
      <c r="BK128" s="221">
        <f>ROUND(I128*H128,2)</f>
        <v>0</v>
      </c>
      <c r="BL128" s="16" t="s">
        <v>123</v>
      </c>
      <c r="BM128" s="220" t="s">
        <v>133</v>
      </c>
    </row>
    <row r="129" s="2" customFormat="1">
      <c r="A129" s="37"/>
      <c r="B129" s="38"/>
      <c r="C129" s="39"/>
      <c r="D129" s="222" t="s">
        <v>124</v>
      </c>
      <c r="E129" s="39"/>
      <c r="F129" s="223" t="s">
        <v>301</v>
      </c>
      <c r="G129" s="39"/>
      <c r="H129" s="39"/>
      <c r="I129" s="224"/>
      <c r="J129" s="39"/>
      <c r="K129" s="39"/>
      <c r="L129" s="43"/>
      <c r="M129" s="225"/>
      <c r="N129" s="226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124</v>
      </c>
      <c r="AU129" s="16" t="s">
        <v>81</v>
      </c>
    </row>
    <row r="130" s="11" customFormat="1" ht="25.92" customHeight="1">
      <c r="A130" s="11"/>
      <c r="B130" s="195"/>
      <c r="C130" s="196"/>
      <c r="D130" s="197" t="s">
        <v>72</v>
      </c>
      <c r="E130" s="198" t="s">
        <v>302</v>
      </c>
      <c r="F130" s="198" t="s">
        <v>266</v>
      </c>
      <c r="G130" s="196"/>
      <c r="H130" s="196"/>
      <c r="I130" s="199"/>
      <c r="J130" s="200">
        <f>BK130</f>
        <v>0</v>
      </c>
      <c r="K130" s="196"/>
      <c r="L130" s="201"/>
      <c r="M130" s="202"/>
      <c r="N130" s="203"/>
      <c r="O130" s="203"/>
      <c r="P130" s="204">
        <f>SUM(P131:P132)</f>
        <v>0</v>
      </c>
      <c r="Q130" s="203"/>
      <c r="R130" s="204">
        <f>SUM(R131:R132)</f>
        <v>0</v>
      </c>
      <c r="S130" s="203"/>
      <c r="T130" s="205">
        <f>SUM(T131:T132)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06" t="s">
        <v>81</v>
      </c>
      <c r="AT130" s="207" t="s">
        <v>72</v>
      </c>
      <c r="AU130" s="207" t="s">
        <v>73</v>
      </c>
      <c r="AY130" s="206" t="s">
        <v>118</v>
      </c>
      <c r="BK130" s="208">
        <f>SUM(BK131:BK132)</f>
        <v>0</v>
      </c>
    </row>
    <row r="131" s="2" customFormat="1" ht="16.5" customHeight="1">
      <c r="A131" s="37"/>
      <c r="B131" s="38"/>
      <c r="C131" s="209" t="s">
        <v>134</v>
      </c>
      <c r="D131" s="209" t="s">
        <v>119</v>
      </c>
      <c r="E131" s="210" t="s">
        <v>303</v>
      </c>
      <c r="F131" s="211" t="s">
        <v>304</v>
      </c>
      <c r="G131" s="212" t="s">
        <v>270</v>
      </c>
      <c r="H131" s="213">
        <v>1</v>
      </c>
      <c r="I131" s="214"/>
      <c r="J131" s="215">
        <f>ROUND(I131*H131,2)</f>
        <v>0</v>
      </c>
      <c r="K131" s="211" t="s">
        <v>1</v>
      </c>
      <c r="L131" s="43"/>
      <c r="M131" s="216" t="s">
        <v>1</v>
      </c>
      <c r="N131" s="217" t="s">
        <v>38</v>
      </c>
      <c r="O131" s="90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0" t="s">
        <v>123</v>
      </c>
      <c r="AT131" s="220" t="s">
        <v>119</v>
      </c>
      <c r="AU131" s="220" t="s">
        <v>81</v>
      </c>
      <c r="AY131" s="16" t="s">
        <v>118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6" t="s">
        <v>81</v>
      </c>
      <c r="BK131" s="221">
        <f>ROUND(I131*H131,2)</f>
        <v>0</v>
      </c>
      <c r="BL131" s="16" t="s">
        <v>123</v>
      </c>
      <c r="BM131" s="220" t="s">
        <v>137</v>
      </c>
    </row>
    <row r="132" s="2" customFormat="1">
      <c r="A132" s="37"/>
      <c r="B132" s="38"/>
      <c r="C132" s="39"/>
      <c r="D132" s="222" t="s">
        <v>124</v>
      </c>
      <c r="E132" s="39"/>
      <c r="F132" s="223" t="s">
        <v>304</v>
      </c>
      <c r="G132" s="39"/>
      <c r="H132" s="39"/>
      <c r="I132" s="224"/>
      <c r="J132" s="39"/>
      <c r="K132" s="39"/>
      <c r="L132" s="43"/>
      <c r="M132" s="259"/>
      <c r="N132" s="260"/>
      <c r="O132" s="261"/>
      <c r="P132" s="261"/>
      <c r="Q132" s="261"/>
      <c r="R132" s="261"/>
      <c r="S132" s="261"/>
      <c r="T132" s="262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124</v>
      </c>
      <c r="AU132" s="16" t="s">
        <v>81</v>
      </c>
    </row>
    <row r="133" s="2" customFormat="1" ht="6.96" customHeight="1">
      <c r="A133" s="37"/>
      <c r="B133" s="65"/>
      <c r="C133" s="66"/>
      <c r="D133" s="66"/>
      <c r="E133" s="66"/>
      <c r="F133" s="66"/>
      <c r="G133" s="66"/>
      <c r="H133" s="66"/>
      <c r="I133" s="66"/>
      <c r="J133" s="66"/>
      <c r="K133" s="66"/>
      <c r="L133" s="43"/>
      <c r="M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</sheetData>
  <sheetProtection sheet="1" autoFilter="0" formatColumns="0" formatRows="0" objects="1" scenarios="1" spinCount="100000" saltValue="DKmwKpBvhyetGVu2l8Xv6xBN+qtKbuaezZijXUopIsLkcbeX7VO6P5KUH1th8brSkw4MawYDyC1meW/dwN2YUw==" hashValue="TTtVsrJqQoYOsZnYG3Ojmn7Tv1c51dF5sR9tjd7PmMlvp5UBRDIFT/7NY9pAvTUV5UFlUzEEJ+qsqRGMaCSp5w==" algorithmName="SHA-512" password="CC35"/>
  <autoFilter ref="C118:K13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Havarijní oprava klimatizačních jednotek řady 300 v objektu CDP Přerov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305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12. 2. 2026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ROUND((SUM(BE118:BE132)),  2)</f>
        <v>0</v>
      </c>
      <c r="G33" s="37"/>
      <c r="H33" s="37"/>
      <c r="I33" s="154">
        <v>0.20999999999999999</v>
      </c>
      <c r="J33" s="153">
        <f>ROUND(((SUM(BE118:BE132))*I33),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ROUND((SUM(BF118:BF132)),  2)</f>
        <v>0</v>
      </c>
      <c r="G34" s="37"/>
      <c r="H34" s="37"/>
      <c r="I34" s="154">
        <v>0.12</v>
      </c>
      <c r="J34" s="153">
        <f>ROUND(((SUM(BF118:BF132))*I34),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ROUND((SUM(BG118:BG132)),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ROUND((SUM(BH118:BH132)),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ROUND((SUM(BI118:BI132)),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Havarijní oprava klimatizačních jednotek řady 300 v objektu CDP Přerov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03 - Ostatní elektromontáže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12. 2. 2026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96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97</v>
      </c>
    </row>
    <row r="97" s="9" customFormat="1" ht="24.96" customHeight="1">
      <c r="A97" s="9"/>
      <c r="B97" s="178"/>
      <c r="C97" s="179"/>
      <c r="D97" s="180" t="s">
        <v>306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4" customFormat="1" ht="19.92" customHeight="1">
      <c r="A98" s="14"/>
      <c r="B98" s="263"/>
      <c r="C98" s="264"/>
      <c r="D98" s="265" t="s">
        <v>307</v>
      </c>
      <c r="E98" s="266"/>
      <c r="F98" s="266"/>
      <c r="G98" s="266"/>
      <c r="H98" s="266"/>
      <c r="I98" s="266"/>
      <c r="J98" s="267">
        <f>J120</f>
        <v>0</v>
      </c>
      <c r="K98" s="264"/>
      <c r="L98" s="268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103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6.25" customHeight="1">
      <c r="A108" s="37"/>
      <c r="B108" s="38"/>
      <c r="C108" s="39"/>
      <c r="D108" s="39"/>
      <c r="E108" s="173" t="str">
        <f>E7</f>
        <v>Havarijní oprava klimatizačních jednotek řady 300 v objektu CDP Přerov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91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SO 03 - Ostatní elektromontáže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 xml:space="preserve"> </v>
      </c>
      <c r="G112" s="39"/>
      <c r="H112" s="39"/>
      <c r="I112" s="31" t="s">
        <v>22</v>
      </c>
      <c r="J112" s="78" t="str">
        <f>IF(J12="","",J12)</f>
        <v>12. 2. 2026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31" t="s">
        <v>29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27</v>
      </c>
      <c r="D115" s="39"/>
      <c r="E115" s="39"/>
      <c r="F115" s="26" t="str">
        <f>IF(E18="","",E18)</f>
        <v>Vyplň údaj</v>
      </c>
      <c r="G115" s="39"/>
      <c r="H115" s="39"/>
      <c r="I115" s="31" t="s">
        <v>31</v>
      </c>
      <c r="J115" s="35" t="str">
        <f>E24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0" customFormat="1" ht="29.28" customHeight="1">
      <c r="A117" s="184"/>
      <c r="B117" s="185"/>
      <c r="C117" s="186" t="s">
        <v>104</v>
      </c>
      <c r="D117" s="187" t="s">
        <v>58</v>
      </c>
      <c r="E117" s="187" t="s">
        <v>54</v>
      </c>
      <c r="F117" s="187" t="s">
        <v>55</v>
      </c>
      <c r="G117" s="187" t="s">
        <v>105</v>
      </c>
      <c r="H117" s="187" t="s">
        <v>106</v>
      </c>
      <c r="I117" s="187" t="s">
        <v>107</v>
      </c>
      <c r="J117" s="187" t="s">
        <v>95</v>
      </c>
      <c r="K117" s="188" t="s">
        <v>108</v>
      </c>
      <c r="L117" s="189"/>
      <c r="M117" s="99" t="s">
        <v>1</v>
      </c>
      <c r="N117" s="100" t="s">
        <v>37</v>
      </c>
      <c r="O117" s="100" t="s">
        <v>109</v>
      </c>
      <c r="P117" s="100" t="s">
        <v>110</v>
      </c>
      <c r="Q117" s="100" t="s">
        <v>111</v>
      </c>
      <c r="R117" s="100" t="s">
        <v>112</v>
      </c>
      <c r="S117" s="100" t="s">
        <v>113</v>
      </c>
      <c r="T117" s="101" t="s">
        <v>114</v>
      </c>
      <c r="U117" s="184"/>
      <c r="V117" s="184"/>
      <c r="W117" s="184"/>
      <c r="X117" s="184"/>
      <c r="Y117" s="184"/>
      <c r="Z117" s="184"/>
      <c r="AA117" s="184"/>
      <c r="AB117" s="184"/>
      <c r="AC117" s="184"/>
      <c r="AD117" s="184"/>
      <c r="AE117" s="184"/>
    </row>
    <row r="118" s="2" customFormat="1" ht="22.8" customHeight="1">
      <c r="A118" s="37"/>
      <c r="B118" s="38"/>
      <c r="C118" s="106" t="s">
        <v>115</v>
      </c>
      <c r="D118" s="39"/>
      <c r="E118" s="39"/>
      <c r="F118" s="39"/>
      <c r="G118" s="39"/>
      <c r="H118" s="39"/>
      <c r="I118" s="39"/>
      <c r="J118" s="190">
        <f>BK118</f>
        <v>0</v>
      </c>
      <c r="K118" s="39"/>
      <c r="L118" s="43"/>
      <c r="M118" s="102"/>
      <c r="N118" s="191"/>
      <c r="O118" s="103"/>
      <c r="P118" s="192">
        <f>P119</f>
        <v>0</v>
      </c>
      <c r="Q118" s="103"/>
      <c r="R118" s="192">
        <f>R119</f>
        <v>0</v>
      </c>
      <c r="S118" s="103"/>
      <c r="T118" s="193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72</v>
      </c>
      <c r="AU118" s="16" t="s">
        <v>97</v>
      </c>
      <c r="BK118" s="194">
        <f>BK119</f>
        <v>0</v>
      </c>
    </row>
    <row r="119" s="11" customFormat="1" ht="25.92" customHeight="1">
      <c r="A119" s="11"/>
      <c r="B119" s="195"/>
      <c r="C119" s="196"/>
      <c r="D119" s="197" t="s">
        <v>72</v>
      </c>
      <c r="E119" s="198" t="s">
        <v>308</v>
      </c>
      <c r="F119" s="198" t="s">
        <v>309</v>
      </c>
      <c r="G119" s="196"/>
      <c r="H119" s="196"/>
      <c r="I119" s="199"/>
      <c r="J119" s="200">
        <f>BK119</f>
        <v>0</v>
      </c>
      <c r="K119" s="196"/>
      <c r="L119" s="201"/>
      <c r="M119" s="202"/>
      <c r="N119" s="203"/>
      <c r="O119" s="203"/>
      <c r="P119" s="204">
        <f>P120</f>
        <v>0</v>
      </c>
      <c r="Q119" s="203"/>
      <c r="R119" s="204">
        <f>R120</f>
        <v>0</v>
      </c>
      <c r="S119" s="203"/>
      <c r="T119" s="205">
        <f>T120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6" t="s">
        <v>83</v>
      </c>
      <c r="AT119" s="207" t="s">
        <v>72</v>
      </c>
      <c r="AU119" s="207" t="s">
        <v>73</v>
      </c>
      <c r="AY119" s="206" t="s">
        <v>118</v>
      </c>
      <c r="BK119" s="208">
        <f>BK120</f>
        <v>0</v>
      </c>
    </row>
    <row r="120" s="11" customFormat="1" ht="22.8" customHeight="1">
      <c r="A120" s="11"/>
      <c r="B120" s="195"/>
      <c r="C120" s="196"/>
      <c r="D120" s="197" t="s">
        <v>72</v>
      </c>
      <c r="E120" s="269" t="s">
        <v>310</v>
      </c>
      <c r="F120" s="269" t="s">
        <v>311</v>
      </c>
      <c r="G120" s="196"/>
      <c r="H120" s="196"/>
      <c r="I120" s="199"/>
      <c r="J120" s="270">
        <f>BK120</f>
        <v>0</v>
      </c>
      <c r="K120" s="196"/>
      <c r="L120" s="201"/>
      <c r="M120" s="202"/>
      <c r="N120" s="203"/>
      <c r="O120" s="203"/>
      <c r="P120" s="204">
        <f>SUM(P121:P132)</f>
        <v>0</v>
      </c>
      <c r="Q120" s="203"/>
      <c r="R120" s="204">
        <f>SUM(R121:R132)</f>
        <v>0</v>
      </c>
      <c r="S120" s="203"/>
      <c r="T120" s="205">
        <f>SUM(T121:T132)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6" t="s">
        <v>83</v>
      </c>
      <c r="AT120" s="207" t="s">
        <v>72</v>
      </c>
      <c r="AU120" s="207" t="s">
        <v>81</v>
      </c>
      <c r="AY120" s="206" t="s">
        <v>118</v>
      </c>
      <c r="BK120" s="208">
        <f>SUM(BK121:BK132)</f>
        <v>0</v>
      </c>
    </row>
    <row r="121" s="2" customFormat="1" ht="16.5" customHeight="1">
      <c r="A121" s="37"/>
      <c r="B121" s="38"/>
      <c r="C121" s="209" t="s">
        <v>81</v>
      </c>
      <c r="D121" s="209" t="s">
        <v>119</v>
      </c>
      <c r="E121" s="210" t="s">
        <v>312</v>
      </c>
      <c r="F121" s="211" t="s">
        <v>313</v>
      </c>
      <c r="G121" s="212" t="s">
        <v>270</v>
      </c>
      <c r="H121" s="213">
        <v>1</v>
      </c>
      <c r="I121" s="214"/>
      <c r="J121" s="215">
        <f>ROUND(I121*H121,2)</f>
        <v>0</v>
      </c>
      <c r="K121" s="211" t="s">
        <v>1</v>
      </c>
      <c r="L121" s="43"/>
      <c r="M121" s="216" t="s">
        <v>1</v>
      </c>
      <c r="N121" s="217" t="s">
        <v>38</v>
      </c>
      <c r="O121" s="90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0" t="s">
        <v>147</v>
      </c>
      <c r="AT121" s="220" t="s">
        <v>119</v>
      </c>
      <c r="AU121" s="220" t="s">
        <v>83</v>
      </c>
      <c r="AY121" s="16" t="s">
        <v>118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6" t="s">
        <v>81</v>
      </c>
      <c r="BK121" s="221">
        <f>ROUND(I121*H121,2)</f>
        <v>0</v>
      </c>
      <c r="BL121" s="16" t="s">
        <v>147</v>
      </c>
      <c r="BM121" s="220" t="s">
        <v>83</v>
      </c>
    </row>
    <row r="122" s="2" customFormat="1">
      <c r="A122" s="37"/>
      <c r="B122" s="38"/>
      <c r="C122" s="39"/>
      <c r="D122" s="222" t="s">
        <v>124</v>
      </c>
      <c r="E122" s="39"/>
      <c r="F122" s="223" t="s">
        <v>313</v>
      </c>
      <c r="G122" s="39"/>
      <c r="H122" s="39"/>
      <c r="I122" s="224"/>
      <c r="J122" s="39"/>
      <c r="K122" s="39"/>
      <c r="L122" s="43"/>
      <c r="M122" s="225"/>
      <c r="N122" s="226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124</v>
      </c>
      <c r="AU122" s="16" t="s">
        <v>83</v>
      </c>
    </row>
    <row r="123" s="2" customFormat="1" ht="16.5" customHeight="1">
      <c r="A123" s="37"/>
      <c r="B123" s="38"/>
      <c r="C123" s="209" t="s">
        <v>83</v>
      </c>
      <c r="D123" s="209" t="s">
        <v>119</v>
      </c>
      <c r="E123" s="210" t="s">
        <v>314</v>
      </c>
      <c r="F123" s="211" t="s">
        <v>315</v>
      </c>
      <c r="G123" s="212" t="s">
        <v>270</v>
      </c>
      <c r="H123" s="213">
        <v>1</v>
      </c>
      <c r="I123" s="214"/>
      <c r="J123" s="215">
        <f>ROUND(I123*H123,2)</f>
        <v>0</v>
      </c>
      <c r="K123" s="211" t="s">
        <v>1</v>
      </c>
      <c r="L123" s="43"/>
      <c r="M123" s="216" t="s">
        <v>1</v>
      </c>
      <c r="N123" s="217" t="s">
        <v>38</v>
      </c>
      <c r="O123" s="90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0" t="s">
        <v>147</v>
      </c>
      <c r="AT123" s="220" t="s">
        <v>119</v>
      </c>
      <c r="AU123" s="220" t="s">
        <v>83</v>
      </c>
      <c r="AY123" s="16" t="s">
        <v>118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6" t="s">
        <v>81</v>
      </c>
      <c r="BK123" s="221">
        <f>ROUND(I123*H123,2)</f>
        <v>0</v>
      </c>
      <c r="BL123" s="16" t="s">
        <v>147</v>
      </c>
      <c r="BM123" s="220" t="s">
        <v>123</v>
      </c>
    </row>
    <row r="124" s="2" customFormat="1">
      <c r="A124" s="37"/>
      <c r="B124" s="38"/>
      <c r="C124" s="39"/>
      <c r="D124" s="222" t="s">
        <v>124</v>
      </c>
      <c r="E124" s="39"/>
      <c r="F124" s="223" t="s">
        <v>315</v>
      </c>
      <c r="G124" s="39"/>
      <c r="H124" s="39"/>
      <c r="I124" s="224"/>
      <c r="J124" s="39"/>
      <c r="K124" s="39"/>
      <c r="L124" s="43"/>
      <c r="M124" s="225"/>
      <c r="N124" s="226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124</v>
      </c>
      <c r="AU124" s="16" t="s">
        <v>83</v>
      </c>
    </row>
    <row r="125" s="2" customFormat="1" ht="16.5" customHeight="1">
      <c r="A125" s="37"/>
      <c r="B125" s="38"/>
      <c r="C125" s="209" t="s">
        <v>127</v>
      </c>
      <c r="D125" s="209" t="s">
        <v>119</v>
      </c>
      <c r="E125" s="210" t="s">
        <v>316</v>
      </c>
      <c r="F125" s="211" t="s">
        <v>317</v>
      </c>
      <c r="G125" s="212" t="s">
        <v>270</v>
      </c>
      <c r="H125" s="213">
        <v>1</v>
      </c>
      <c r="I125" s="214"/>
      <c r="J125" s="215">
        <f>ROUND(I125*H125,2)</f>
        <v>0</v>
      </c>
      <c r="K125" s="211" t="s">
        <v>1</v>
      </c>
      <c r="L125" s="43"/>
      <c r="M125" s="216" t="s">
        <v>1</v>
      </c>
      <c r="N125" s="217" t="s">
        <v>38</v>
      </c>
      <c r="O125" s="90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0" t="s">
        <v>147</v>
      </c>
      <c r="AT125" s="220" t="s">
        <v>119</v>
      </c>
      <c r="AU125" s="220" t="s">
        <v>83</v>
      </c>
      <c r="AY125" s="16" t="s">
        <v>118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6" t="s">
        <v>81</v>
      </c>
      <c r="BK125" s="221">
        <f>ROUND(I125*H125,2)</f>
        <v>0</v>
      </c>
      <c r="BL125" s="16" t="s">
        <v>147</v>
      </c>
      <c r="BM125" s="220" t="s">
        <v>130</v>
      </c>
    </row>
    <row r="126" s="2" customFormat="1">
      <c r="A126" s="37"/>
      <c r="B126" s="38"/>
      <c r="C126" s="39"/>
      <c r="D126" s="222" t="s">
        <v>124</v>
      </c>
      <c r="E126" s="39"/>
      <c r="F126" s="223" t="s">
        <v>317</v>
      </c>
      <c r="G126" s="39"/>
      <c r="H126" s="39"/>
      <c r="I126" s="224"/>
      <c r="J126" s="39"/>
      <c r="K126" s="39"/>
      <c r="L126" s="43"/>
      <c r="M126" s="225"/>
      <c r="N126" s="226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124</v>
      </c>
      <c r="AU126" s="16" t="s">
        <v>83</v>
      </c>
    </row>
    <row r="127" s="2" customFormat="1" ht="24.15" customHeight="1">
      <c r="A127" s="37"/>
      <c r="B127" s="38"/>
      <c r="C127" s="209" t="s">
        <v>123</v>
      </c>
      <c r="D127" s="209" t="s">
        <v>119</v>
      </c>
      <c r="E127" s="210" t="s">
        <v>318</v>
      </c>
      <c r="F127" s="211" t="s">
        <v>319</v>
      </c>
      <c r="G127" s="212" t="s">
        <v>270</v>
      </c>
      <c r="H127" s="213">
        <v>1</v>
      </c>
      <c r="I127" s="214"/>
      <c r="J127" s="215">
        <f>ROUND(I127*H127,2)</f>
        <v>0</v>
      </c>
      <c r="K127" s="211" t="s">
        <v>1</v>
      </c>
      <c r="L127" s="43"/>
      <c r="M127" s="216" t="s">
        <v>1</v>
      </c>
      <c r="N127" s="217" t="s">
        <v>38</v>
      </c>
      <c r="O127" s="90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0" t="s">
        <v>147</v>
      </c>
      <c r="AT127" s="220" t="s">
        <v>119</v>
      </c>
      <c r="AU127" s="220" t="s">
        <v>83</v>
      </c>
      <c r="AY127" s="16" t="s">
        <v>118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6" t="s">
        <v>81</v>
      </c>
      <c r="BK127" s="221">
        <f>ROUND(I127*H127,2)</f>
        <v>0</v>
      </c>
      <c r="BL127" s="16" t="s">
        <v>147</v>
      </c>
      <c r="BM127" s="220" t="s">
        <v>133</v>
      </c>
    </row>
    <row r="128" s="2" customFormat="1">
      <c r="A128" s="37"/>
      <c r="B128" s="38"/>
      <c r="C128" s="39"/>
      <c r="D128" s="222" t="s">
        <v>124</v>
      </c>
      <c r="E128" s="39"/>
      <c r="F128" s="223" t="s">
        <v>319</v>
      </c>
      <c r="G128" s="39"/>
      <c r="H128" s="39"/>
      <c r="I128" s="224"/>
      <c r="J128" s="39"/>
      <c r="K128" s="39"/>
      <c r="L128" s="43"/>
      <c r="M128" s="225"/>
      <c r="N128" s="226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124</v>
      </c>
      <c r="AU128" s="16" t="s">
        <v>83</v>
      </c>
    </row>
    <row r="129" s="2" customFormat="1" ht="21.75" customHeight="1">
      <c r="A129" s="37"/>
      <c r="B129" s="38"/>
      <c r="C129" s="209" t="s">
        <v>134</v>
      </c>
      <c r="D129" s="209" t="s">
        <v>119</v>
      </c>
      <c r="E129" s="210" t="s">
        <v>320</v>
      </c>
      <c r="F129" s="211" t="s">
        <v>321</v>
      </c>
      <c r="G129" s="212" t="s">
        <v>270</v>
      </c>
      <c r="H129" s="213">
        <v>1</v>
      </c>
      <c r="I129" s="214"/>
      <c r="J129" s="215">
        <f>ROUND(I129*H129,2)</f>
        <v>0</v>
      </c>
      <c r="K129" s="211" t="s">
        <v>1</v>
      </c>
      <c r="L129" s="43"/>
      <c r="M129" s="216" t="s">
        <v>1</v>
      </c>
      <c r="N129" s="217" t="s">
        <v>38</v>
      </c>
      <c r="O129" s="90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0" t="s">
        <v>147</v>
      </c>
      <c r="AT129" s="220" t="s">
        <v>119</v>
      </c>
      <c r="AU129" s="220" t="s">
        <v>83</v>
      </c>
      <c r="AY129" s="16" t="s">
        <v>118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6" t="s">
        <v>81</v>
      </c>
      <c r="BK129" s="221">
        <f>ROUND(I129*H129,2)</f>
        <v>0</v>
      </c>
      <c r="BL129" s="16" t="s">
        <v>147</v>
      </c>
      <c r="BM129" s="220" t="s">
        <v>137</v>
      </c>
    </row>
    <row r="130" s="2" customFormat="1">
      <c r="A130" s="37"/>
      <c r="B130" s="38"/>
      <c r="C130" s="39"/>
      <c r="D130" s="222" t="s">
        <v>124</v>
      </c>
      <c r="E130" s="39"/>
      <c r="F130" s="223" t="s">
        <v>321</v>
      </c>
      <c r="G130" s="39"/>
      <c r="H130" s="39"/>
      <c r="I130" s="224"/>
      <c r="J130" s="39"/>
      <c r="K130" s="39"/>
      <c r="L130" s="43"/>
      <c r="M130" s="225"/>
      <c r="N130" s="226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124</v>
      </c>
      <c r="AU130" s="16" t="s">
        <v>83</v>
      </c>
    </row>
    <row r="131" s="2" customFormat="1" ht="21.75" customHeight="1">
      <c r="A131" s="37"/>
      <c r="B131" s="38"/>
      <c r="C131" s="209" t="s">
        <v>130</v>
      </c>
      <c r="D131" s="209" t="s">
        <v>119</v>
      </c>
      <c r="E131" s="210" t="s">
        <v>322</v>
      </c>
      <c r="F131" s="211" t="s">
        <v>323</v>
      </c>
      <c r="G131" s="212" t="s">
        <v>270</v>
      </c>
      <c r="H131" s="213">
        <v>1</v>
      </c>
      <c r="I131" s="214"/>
      <c r="J131" s="215">
        <f>ROUND(I131*H131,2)</f>
        <v>0</v>
      </c>
      <c r="K131" s="211" t="s">
        <v>1</v>
      </c>
      <c r="L131" s="43"/>
      <c r="M131" s="216" t="s">
        <v>1</v>
      </c>
      <c r="N131" s="217" t="s">
        <v>38</v>
      </c>
      <c r="O131" s="90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0" t="s">
        <v>147</v>
      </c>
      <c r="AT131" s="220" t="s">
        <v>119</v>
      </c>
      <c r="AU131" s="220" t="s">
        <v>83</v>
      </c>
      <c r="AY131" s="16" t="s">
        <v>118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6" t="s">
        <v>81</v>
      </c>
      <c r="BK131" s="221">
        <f>ROUND(I131*H131,2)</f>
        <v>0</v>
      </c>
      <c r="BL131" s="16" t="s">
        <v>147</v>
      </c>
      <c r="BM131" s="220" t="s">
        <v>8</v>
      </c>
    </row>
    <row r="132" s="2" customFormat="1">
      <c r="A132" s="37"/>
      <c r="B132" s="38"/>
      <c r="C132" s="39"/>
      <c r="D132" s="222" t="s">
        <v>124</v>
      </c>
      <c r="E132" s="39"/>
      <c r="F132" s="223" t="s">
        <v>323</v>
      </c>
      <c r="G132" s="39"/>
      <c r="H132" s="39"/>
      <c r="I132" s="224"/>
      <c r="J132" s="39"/>
      <c r="K132" s="39"/>
      <c r="L132" s="43"/>
      <c r="M132" s="259"/>
      <c r="N132" s="260"/>
      <c r="O132" s="261"/>
      <c r="P132" s="261"/>
      <c r="Q132" s="261"/>
      <c r="R132" s="261"/>
      <c r="S132" s="261"/>
      <c r="T132" s="262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124</v>
      </c>
      <c r="AU132" s="16" t="s">
        <v>83</v>
      </c>
    </row>
    <row r="133" s="2" customFormat="1" ht="6.96" customHeight="1">
      <c r="A133" s="37"/>
      <c r="B133" s="65"/>
      <c r="C133" s="66"/>
      <c r="D133" s="66"/>
      <c r="E133" s="66"/>
      <c r="F133" s="66"/>
      <c r="G133" s="66"/>
      <c r="H133" s="66"/>
      <c r="I133" s="66"/>
      <c r="J133" s="66"/>
      <c r="K133" s="66"/>
      <c r="L133" s="43"/>
      <c r="M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</sheetData>
  <sheetProtection sheet="1" autoFilter="0" formatColumns="0" formatRows="0" objects="1" scenarios="1" spinCount="100000" saltValue="lxHNx9ZN419p+sabVLUlA9pIgliuwA6JoxlJ+INDNluBEvI641EE+mzXU9Ii42ze0XxO/BLRCSzBUDsFBc0QHA==" hashValue="Mm86XAnGt5Ot01qJJ2IFxesPPDIHgNVXqCrsQrxVDnFf72yizoeviYn+b1fd+0YO4Sh0z85ljVmzljtVQ3jcrg==" algorithmName="SHA-512" password="CC35"/>
  <autoFilter ref="C117:K13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Šnejdrla Antonín</dc:creator>
  <cp:lastModifiedBy>Šnejdrla Antonín</cp:lastModifiedBy>
  <dcterms:created xsi:type="dcterms:W3CDTF">2026-02-18T07:27:38Z</dcterms:created>
  <dcterms:modified xsi:type="dcterms:W3CDTF">2026-02-18T07:27:43Z</dcterms:modified>
</cp:coreProperties>
</file>